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avid\PPP Ústí\5_změna dokumentace\"/>
    </mc:Choice>
  </mc:AlternateContent>
  <xr:revisionPtr revIDLastSave="0" documentId="8_{71CFEC66-6879-440A-B96C-BCC46A737C9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H 10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'H 10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'H 10 Pol'!$A$1:$X$121</definedName>
    <definedName name="_xlnm.Print_Area" localSheetId="1">Stavba!$A$1:$J$64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3" i="1" l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G42" i="1"/>
  <c r="F42" i="1"/>
  <c r="G41" i="1"/>
  <c r="F41" i="1"/>
  <c r="G39" i="1"/>
  <c r="F39" i="1"/>
  <c r="G120" i="12"/>
  <c r="BA83" i="12"/>
  <c r="BA40" i="12"/>
  <c r="BA18" i="12"/>
  <c r="G9" i="12"/>
  <c r="I9" i="12"/>
  <c r="I8" i="12" s="1"/>
  <c r="K9" i="12"/>
  <c r="M9" i="12"/>
  <c r="O9" i="12"/>
  <c r="Q9" i="12"/>
  <c r="Q8" i="12" s="1"/>
  <c r="V9" i="12"/>
  <c r="G13" i="12"/>
  <c r="M13" i="12" s="1"/>
  <c r="I13" i="12"/>
  <c r="K13" i="12"/>
  <c r="K8" i="12" s="1"/>
  <c r="O13" i="12"/>
  <c r="Q13" i="12"/>
  <c r="V13" i="12"/>
  <c r="V8" i="12" s="1"/>
  <c r="G17" i="12"/>
  <c r="I17" i="12"/>
  <c r="K17" i="12"/>
  <c r="M17" i="12"/>
  <c r="O17" i="12"/>
  <c r="Q17" i="12"/>
  <c r="V17" i="12"/>
  <c r="G21" i="12"/>
  <c r="M21" i="12" s="1"/>
  <c r="I21" i="12"/>
  <c r="K21" i="12"/>
  <c r="O21" i="12"/>
  <c r="O8" i="12" s="1"/>
  <c r="Q21" i="12"/>
  <c r="V21" i="12"/>
  <c r="G24" i="12"/>
  <c r="I24" i="12"/>
  <c r="K24" i="12"/>
  <c r="M24" i="12"/>
  <c r="O24" i="12"/>
  <c r="Q24" i="12"/>
  <c r="V24" i="12"/>
  <c r="G27" i="12"/>
  <c r="M27" i="12" s="1"/>
  <c r="I27" i="12"/>
  <c r="K27" i="12"/>
  <c r="O27" i="12"/>
  <c r="Q27" i="12"/>
  <c r="V27" i="12"/>
  <c r="G31" i="12"/>
  <c r="I31" i="12"/>
  <c r="K31" i="12"/>
  <c r="M31" i="12"/>
  <c r="O31" i="12"/>
  <c r="Q31" i="12"/>
  <c r="V31" i="12"/>
  <c r="G34" i="12"/>
  <c r="I34" i="12"/>
  <c r="I33" i="12" s="1"/>
  <c r="K34" i="12"/>
  <c r="M34" i="12"/>
  <c r="O34" i="12"/>
  <c r="Q34" i="12"/>
  <c r="Q33" i="12" s="1"/>
  <c r="V34" i="12"/>
  <c r="G37" i="12"/>
  <c r="M37" i="12" s="1"/>
  <c r="I37" i="12"/>
  <c r="K37" i="12"/>
  <c r="K33" i="12" s="1"/>
  <c r="O37" i="12"/>
  <c r="Q37" i="12"/>
  <c r="V37" i="12"/>
  <c r="V33" i="12" s="1"/>
  <c r="G39" i="12"/>
  <c r="I39" i="12"/>
  <c r="K39" i="12"/>
  <c r="M39" i="12"/>
  <c r="O39" i="12"/>
  <c r="Q39" i="12"/>
  <c r="V39" i="12"/>
  <c r="G42" i="12"/>
  <c r="M42" i="12" s="1"/>
  <c r="I42" i="12"/>
  <c r="K42" i="12"/>
  <c r="O42" i="12"/>
  <c r="O33" i="12" s="1"/>
  <c r="Q42" i="12"/>
  <c r="V42" i="12"/>
  <c r="G45" i="12"/>
  <c r="I45" i="12"/>
  <c r="O45" i="12"/>
  <c r="Q45" i="12"/>
  <c r="G46" i="12"/>
  <c r="M46" i="12" s="1"/>
  <c r="M45" i="12" s="1"/>
  <c r="I46" i="12"/>
  <c r="K46" i="12"/>
  <c r="K45" i="12" s="1"/>
  <c r="O46" i="12"/>
  <c r="Q46" i="12"/>
  <c r="V46" i="12"/>
  <c r="V45" i="12" s="1"/>
  <c r="G49" i="12"/>
  <c r="G48" i="12" s="1"/>
  <c r="I49" i="12"/>
  <c r="I48" i="12" s="1"/>
  <c r="K49" i="12"/>
  <c r="O49" i="12"/>
  <c r="O48" i="12" s="1"/>
  <c r="Q49" i="12"/>
  <c r="Q48" i="12" s="1"/>
  <c r="V49" i="12"/>
  <c r="G51" i="12"/>
  <c r="M51" i="12" s="1"/>
  <c r="I51" i="12"/>
  <c r="K51" i="12"/>
  <c r="K48" i="12" s="1"/>
  <c r="O51" i="12"/>
  <c r="Q51" i="12"/>
  <c r="V51" i="12"/>
  <c r="V48" i="12" s="1"/>
  <c r="G53" i="12"/>
  <c r="I53" i="12"/>
  <c r="K53" i="12"/>
  <c r="M53" i="12"/>
  <c r="O53" i="12"/>
  <c r="Q53" i="12"/>
  <c r="V53" i="12"/>
  <c r="G55" i="12"/>
  <c r="I55" i="12"/>
  <c r="K55" i="12"/>
  <c r="M55" i="12"/>
  <c r="O55" i="12"/>
  <c r="Q55" i="12"/>
  <c r="V55" i="12"/>
  <c r="G56" i="12"/>
  <c r="M56" i="12" s="1"/>
  <c r="I56" i="12"/>
  <c r="K56" i="12"/>
  <c r="O56" i="12"/>
  <c r="Q56" i="12"/>
  <c r="V56" i="12"/>
  <c r="G57" i="12"/>
  <c r="M57" i="12" s="1"/>
  <c r="I57" i="12"/>
  <c r="K57" i="12"/>
  <c r="O57" i="12"/>
  <c r="Q57" i="12"/>
  <c r="V57" i="12"/>
  <c r="G58" i="12"/>
  <c r="I58" i="12"/>
  <c r="K58" i="12"/>
  <c r="M58" i="12"/>
  <c r="O58" i="12"/>
  <c r="Q58" i="12"/>
  <c r="V58" i="12"/>
  <c r="G59" i="12"/>
  <c r="I59" i="12"/>
  <c r="K59" i="12"/>
  <c r="M59" i="12"/>
  <c r="O59" i="12"/>
  <c r="Q59" i="12"/>
  <c r="V59" i="12"/>
  <c r="G60" i="12"/>
  <c r="M60" i="12" s="1"/>
  <c r="I60" i="12"/>
  <c r="K60" i="12"/>
  <c r="O60" i="12"/>
  <c r="Q60" i="12"/>
  <c r="V60" i="12"/>
  <c r="G61" i="12"/>
  <c r="M61" i="12" s="1"/>
  <c r="I61" i="12"/>
  <c r="K61" i="12"/>
  <c r="O61" i="12"/>
  <c r="Q61" i="12"/>
  <c r="V61" i="12"/>
  <c r="G62" i="12"/>
  <c r="I62" i="12"/>
  <c r="K62" i="12"/>
  <c r="M62" i="12"/>
  <c r="O62" i="12"/>
  <c r="Q62" i="12"/>
  <c r="V62" i="12"/>
  <c r="G66" i="12"/>
  <c r="I66" i="12"/>
  <c r="K66" i="12"/>
  <c r="M66" i="12"/>
  <c r="O66" i="12"/>
  <c r="Q66" i="12"/>
  <c r="V66" i="12"/>
  <c r="G67" i="12"/>
  <c r="M67" i="12" s="1"/>
  <c r="I67" i="12"/>
  <c r="K67" i="12"/>
  <c r="O67" i="12"/>
  <c r="Q67" i="12"/>
  <c r="V67" i="12"/>
  <c r="G68" i="12"/>
  <c r="M68" i="12" s="1"/>
  <c r="I68" i="12"/>
  <c r="K68" i="12"/>
  <c r="O68" i="12"/>
  <c r="Q68" i="12"/>
  <c r="V68" i="12"/>
  <c r="G69" i="12"/>
  <c r="I69" i="12"/>
  <c r="K69" i="12"/>
  <c r="M69" i="12"/>
  <c r="O69" i="12"/>
  <c r="Q69" i="12"/>
  <c r="V69" i="12"/>
  <c r="G70" i="12"/>
  <c r="I70" i="12"/>
  <c r="K70" i="12"/>
  <c r="M70" i="12"/>
  <c r="O70" i="12"/>
  <c r="Q70" i="12"/>
  <c r="V70" i="12"/>
  <c r="G71" i="12"/>
  <c r="M71" i="12" s="1"/>
  <c r="I71" i="12"/>
  <c r="K71" i="12"/>
  <c r="O71" i="12"/>
  <c r="Q71" i="12"/>
  <c r="V71" i="12"/>
  <c r="G72" i="12"/>
  <c r="I72" i="12"/>
  <c r="O72" i="12"/>
  <c r="Q72" i="12"/>
  <c r="G73" i="12"/>
  <c r="I73" i="12"/>
  <c r="K73" i="12"/>
  <c r="K72" i="12" s="1"/>
  <c r="M73" i="12"/>
  <c r="M72" i="12" s="1"/>
  <c r="O73" i="12"/>
  <c r="Q73" i="12"/>
  <c r="V73" i="12"/>
  <c r="V72" i="12" s="1"/>
  <c r="G74" i="12"/>
  <c r="I74" i="12"/>
  <c r="K74" i="12"/>
  <c r="M74" i="12"/>
  <c r="O74" i="12"/>
  <c r="Q74" i="12"/>
  <c r="V74" i="12"/>
  <c r="G76" i="12"/>
  <c r="O76" i="12"/>
  <c r="G77" i="12"/>
  <c r="M77" i="12" s="1"/>
  <c r="M76" i="12" s="1"/>
  <c r="I77" i="12"/>
  <c r="I76" i="12" s="1"/>
  <c r="K77" i="12"/>
  <c r="K76" i="12" s="1"/>
  <c r="O77" i="12"/>
  <c r="Q77" i="12"/>
  <c r="Q76" i="12" s="1"/>
  <c r="V77" i="12"/>
  <c r="V76" i="12" s="1"/>
  <c r="G79" i="12"/>
  <c r="I79" i="12"/>
  <c r="K79" i="12"/>
  <c r="M79" i="12"/>
  <c r="O79" i="12"/>
  <c r="Q79" i="12"/>
  <c r="V79" i="12"/>
  <c r="K81" i="12"/>
  <c r="V81" i="12"/>
  <c r="G82" i="12"/>
  <c r="G81" i="12" s="1"/>
  <c r="I82" i="12"/>
  <c r="I81" i="12" s="1"/>
  <c r="K82" i="12"/>
  <c r="O82" i="12"/>
  <c r="O81" i="12" s="1"/>
  <c r="Q82" i="12"/>
  <c r="Q81" i="12" s="1"/>
  <c r="V82" i="12"/>
  <c r="G84" i="12"/>
  <c r="I84" i="12"/>
  <c r="O84" i="12"/>
  <c r="Q84" i="12"/>
  <c r="G85" i="12"/>
  <c r="I85" i="12"/>
  <c r="K85" i="12"/>
  <c r="K84" i="12" s="1"/>
  <c r="M85" i="12"/>
  <c r="M84" i="12" s="1"/>
  <c r="O85" i="12"/>
  <c r="Q85" i="12"/>
  <c r="V85" i="12"/>
  <c r="V84" i="12" s="1"/>
  <c r="G87" i="12"/>
  <c r="I87" i="12"/>
  <c r="K87" i="12"/>
  <c r="M87" i="12"/>
  <c r="O87" i="12"/>
  <c r="Q87" i="12"/>
  <c r="V87" i="12"/>
  <c r="G88" i="12"/>
  <c r="O88" i="12"/>
  <c r="G89" i="12"/>
  <c r="M89" i="12" s="1"/>
  <c r="M88" i="12" s="1"/>
  <c r="I89" i="12"/>
  <c r="I88" i="12" s="1"/>
  <c r="K89" i="12"/>
  <c r="K88" i="12" s="1"/>
  <c r="O89" i="12"/>
  <c r="Q89" i="12"/>
  <c r="Q88" i="12" s="1"/>
  <c r="V89" i="12"/>
  <c r="V88" i="12" s="1"/>
  <c r="G91" i="12"/>
  <c r="I91" i="12"/>
  <c r="I90" i="12" s="1"/>
  <c r="K91" i="12"/>
  <c r="M91" i="12"/>
  <c r="O91" i="12"/>
  <c r="Q91" i="12"/>
  <c r="Q90" i="12" s="1"/>
  <c r="V91" i="12"/>
  <c r="G92" i="12"/>
  <c r="G90" i="12" s="1"/>
  <c r="I92" i="12"/>
  <c r="K92" i="12"/>
  <c r="O92" i="12"/>
  <c r="O90" i="12" s="1"/>
  <c r="Q92" i="12"/>
  <c r="V92" i="12"/>
  <c r="G93" i="12"/>
  <c r="I93" i="12"/>
  <c r="K93" i="12"/>
  <c r="M93" i="12"/>
  <c r="O93" i="12"/>
  <c r="Q93" i="12"/>
  <c r="V93" i="12"/>
  <c r="G95" i="12"/>
  <c r="M95" i="12" s="1"/>
  <c r="I95" i="12"/>
  <c r="K95" i="12"/>
  <c r="K90" i="12" s="1"/>
  <c r="O95" i="12"/>
  <c r="Q95" i="12"/>
  <c r="V95" i="12"/>
  <c r="V90" i="12" s="1"/>
  <c r="G97" i="12"/>
  <c r="I97" i="12"/>
  <c r="K97" i="12"/>
  <c r="M97" i="12"/>
  <c r="O97" i="12"/>
  <c r="Q97" i="12"/>
  <c r="V97" i="12"/>
  <c r="G98" i="12"/>
  <c r="M98" i="12" s="1"/>
  <c r="I98" i="12"/>
  <c r="K98" i="12"/>
  <c r="O98" i="12"/>
  <c r="Q98" i="12"/>
  <c r="V98" i="12"/>
  <c r="G100" i="12"/>
  <c r="I100" i="12"/>
  <c r="O100" i="12"/>
  <c r="Q100" i="12"/>
  <c r="G101" i="12"/>
  <c r="M101" i="12" s="1"/>
  <c r="M100" i="12" s="1"/>
  <c r="I101" i="12"/>
  <c r="K101" i="12"/>
  <c r="K100" i="12" s="1"/>
  <c r="O101" i="12"/>
  <c r="Q101" i="12"/>
  <c r="V101" i="12"/>
  <c r="V100" i="12" s="1"/>
  <c r="G104" i="12"/>
  <c r="G103" i="12" s="1"/>
  <c r="I104" i="12"/>
  <c r="K104" i="12"/>
  <c r="O104" i="12"/>
  <c r="O103" i="12" s="1"/>
  <c r="Q104" i="12"/>
  <c r="V104" i="12"/>
  <c r="G105" i="12"/>
  <c r="M105" i="12" s="1"/>
  <c r="I105" i="12"/>
  <c r="I103" i="12" s="1"/>
  <c r="K105" i="12"/>
  <c r="O105" i="12"/>
  <c r="Q105" i="12"/>
  <c r="Q103" i="12" s="1"/>
  <c r="V105" i="12"/>
  <c r="G106" i="12"/>
  <c r="M106" i="12" s="1"/>
  <c r="I106" i="12"/>
  <c r="K106" i="12"/>
  <c r="K103" i="12" s="1"/>
  <c r="O106" i="12"/>
  <c r="Q106" i="12"/>
  <c r="V106" i="12"/>
  <c r="V103" i="12" s="1"/>
  <c r="G107" i="12"/>
  <c r="I107" i="12"/>
  <c r="K107" i="12"/>
  <c r="M107" i="12"/>
  <c r="O107" i="12"/>
  <c r="Q107" i="12"/>
  <c r="V107" i="12"/>
  <c r="G108" i="12"/>
  <c r="M108" i="12" s="1"/>
  <c r="I108" i="12"/>
  <c r="K108" i="12"/>
  <c r="O108" i="12"/>
  <c r="Q108" i="12"/>
  <c r="V108" i="12"/>
  <c r="G109" i="12"/>
  <c r="M109" i="12" s="1"/>
  <c r="I109" i="12"/>
  <c r="K109" i="12"/>
  <c r="O109" i="12"/>
  <c r="Q109" i="12"/>
  <c r="V109" i="12"/>
  <c r="G110" i="12"/>
  <c r="M110" i="12" s="1"/>
  <c r="I110" i="12"/>
  <c r="K110" i="12"/>
  <c r="O110" i="12"/>
  <c r="Q110" i="12"/>
  <c r="V110" i="12"/>
  <c r="G112" i="12"/>
  <c r="G111" i="12" s="1"/>
  <c r="I112" i="12"/>
  <c r="I111" i="12" s="1"/>
  <c r="K112" i="12"/>
  <c r="O112" i="12"/>
  <c r="O111" i="12" s="1"/>
  <c r="Q112" i="12"/>
  <c r="Q111" i="12" s="1"/>
  <c r="V112" i="12"/>
  <c r="G113" i="12"/>
  <c r="M113" i="12" s="1"/>
  <c r="I113" i="12"/>
  <c r="K113" i="12"/>
  <c r="K111" i="12" s="1"/>
  <c r="O113" i="12"/>
  <c r="Q113" i="12"/>
  <c r="V113" i="12"/>
  <c r="V111" i="12" s="1"/>
  <c r="G114" i="12"/>
  <c r="I114" i="12"/>
  <c r="K114" i="12"/>
  <c r="M114" i="12"/>
  <c r="O114" i="12"/>
  <c r="Q114" i="12"/>
  <c r="V114" i="12"/>
  <c r="G115" i="12"/>
  <c r="I115" i="12"/>
  <c r="K115" i="12"/>
  <c r="M115" i="12"/>
  <c r="O115" i="12"/>
  <c r="Q115" i="12"/>
  <c r="V115" i="12"/>
  <c r="G116" i="12"/>
  <c r="M116" i="12" s="1"/>
  <c r="I116" i="12"/>
  <c r="K116" i="12"/>
  <c r="O116" i="12"/>
  <c r="Q116" i="12"/>
  <c r="V116" i="12"/>
  <c r="G117" i="12"/>
  <c r="O117" i="12"/>
  <c r="G118" i="12"/>
  <c r="I118" i="12"/>
  <c r="I117" i="12" s="1"/>
  <c r="K118" i="12"/>
  <c r="K117" i="12" s="1"/>
  <c r="M118" i="12"/>
  <c r="M117" i="12" s="1"/>
  <c r="O118" i="12"/>
  <c r="Q118" i="12"/>
  <c r="Q117" i="12" s="1"/>
  <c r="V118" i="12"/>
  <c r="V117" i="12" s="1"/>
  <c r="AE120" i="12"/>
  <c r="AF120" i="12"/>
  <c r="I20" i="1"/>
  <c r="I19" i="1"/>
  <c r="I18" i="1"/>
  <c r="I17" i="1"/>
  <c r="I16" i="1"/>
  <c r="I64" i="1"/>
  <c r="J62" i="1" s="1"/>
  <c r="F43" i="1"/>
  <c r="G43" i="1"/>
  <c r="G25" i="1" s="1"/>
  <c r="A25" i="1" s="1"/>
  <c r="H42" i="1"/>
  <c r="I42" i="1" s="1"/>
  <c r="H41" i="1"/>
  <c r="I41" i="1" s="1"/>
  <c r="H40" i="1"/>
  <c r="I40" i="1" s="1"/>
  <c r="H39" i="1"/>
  <c r="H43" i="1" s="1"/>
  <c r="J53" i="1" l="1"/>
  <c r="J61" i="1"/>
  <c r="J51" i="1"/>
  <c r="J55" i="1"/>
  <c r="J59" i="1"/>
  <c r="J57" i="1"/>
  <c r="J52" i="1"/>
  <c r="J54" i="1"/>
  <c r="J56" i="1"/>
  <c r="J58" i="1"/>
  <c r="J60" i="1"/>
  <c r="J50" i="1"/>
  <c r="J63" i="1"/>
  <c r="G26" i="1"/>
  <c r="A26" i="1"/>
  <c r="G28" i="1"/>
  <c r="G23" i="1"/>
  <c r="M8" i="12"/>
  <c r="M33" i="12"/>
  <c r="G33" i="12"/>
  <c r="G8" i="12"/>
  <c r="M112" i="12"/>
  <c r="M111" i="12" s="1"/>
  <c r="M104" i="12"/>
  <c r="M103" i="12" s="1"/>
  <c r="M92" i="12"/>
  <c r="M90" i="12" s="1"/>
  <c r="M82" i="12"/>
  <c r="M81" i="12" s="1"/>
  <c r="M49" i="12"/>
  <c r="M48" i="12" s="1"/>
  <c r="I39" i="1"/>
  <c r="I43" i="1" s="1"/>
  <c r="I21" i="1"/>
  <c r="J28" i="1"/>
  <c r="J26" i="1"/>
  <c r="G38" i="1"/>
  <c r="F38" i="1"/>
  <c r="J23" i="1"/>
  <c r="J24" i="1"/>
  <c r="J25" i="1"/>
  <c r="J27" i="1"/>
  <c r="E24" i="1"/>
  <c r="E26" i="1"/>
  <c r="J64" i="1" l="1"/>
  <c r="A23" i="1"/>
  <c r="J42" i="1"/>
  <c r="J39" i="1"/>
  <c r="J43" i="1" s="1"/>
  <c r="J41" i="1"/>
  <c r="J40" i="1"/>
  <c r="G24" i="1" l="1"/>
  <c r="A27" i="1" s="1"/>
  <c r="A24" i="1"/>
  <c r="G29" i="1" l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</author>
  </authors>
  <commentList>
    <comment ref="S6" authorId="0" shapeId="0" xr:uid="{B77CC921-C8BA-4DE4-B4C0-C762D56CA13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A400E02-E6F9-40D9-B9BD-CE337AB46BAC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<sst xmlns="http://schemas.openxmlformats.org/spreadsheetml/2006/main" count="737" uniqueCount="304">
  <si>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</si>
  <si>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</si>
  <si>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</si>
  <si>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</si>
  <si>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</si>
  <si>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</si>
  <si>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</si>
  <si>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</si>
  <si>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</si>
  <si>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</si>
  <si>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</si>
  <si>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</si>
  <si>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</si>
  <si>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</si>
  <si>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</si>
  <si>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</si>
  <si>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</si>
  <si>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</si>
  <si>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</si>
  <si>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</si>
  <si>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</si>
  <si>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</si>
  <si>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</si>
  <si>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</si>
  <si>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</si>
  <si>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</si>
  <si>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</si>
  <si>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</si>
  <si>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</si>
  <si>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</si>
  <si>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</si>
  <si>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</si>
  <si>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</si>
  <si>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</si>
  <si>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</si>
  <si>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</si>
  <si>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</si>
  <si>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</si>
  <si>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</si>
  <si>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</si>
  <si>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</si>
  <si>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</si>
  <si>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</si>
  <si>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10</t>
  </si>
  <si>
    <t>Oprava havarijního stavu kanalizace</t>
  </si>
  <si>
    <t>H</t>
  </si>
  <si>
    <t>Havárie</t>
  </si>
  <si>
    <t>Objekt:</t>
  </si>
  <si>
    <t>Rozpočet:</t>
  </si>
  <si>
    <t>2018021</t>
  </si>
  <si>
    <t>Rekonstrukce kanalizace Královehradecká 513, Ústí nad Orlicí</t>
  </si>
  <si>
    <t>Pedagogicko-psychologická poradna, Ústí nad Orlicí, Královéhradecká 513</t>
  </si>
  <si>
    <t>Královéhradecká 513</t>
  </si>
  <si>
    <t>Ústí nad Orlicí</t>
  </si>
  <si>
    <t>56201</t>
  </si>
  <si>
    <t>70847142</t>
  </si>
  <si>
    <t>Stavba</t>
  </si>
  <si>
    <t>Stavební objekt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</si>
  <si>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</si>
  <si>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</si>
  <si>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</si>
  <si>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</si>
  <si>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</si>
  <si>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</si>
  <si>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</si>
  <si>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</si>
  <si>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61</t>
  </si>
  <si>
    <t>Úpravy povrchů vnitřní</t>
  </si>
  <si>
    <t>8</t>
  </si>
  <si>
    <t>Trubní vedení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</si>
  <si>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</si>
  <si>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</si>
  <si>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</si>
  <si>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</si>
  <si>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</si>
  <si>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</si>
  <si>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721</t>
  </si>
  <si>
    <t>Vnitřní kanalizace</t>
  </si>
  <si>
    <t>733</t>
  </si>
  <si>
    <t>Rozvod potrubí</t>
  </si>
  <si>
    <t>M21</t>
  </si>
  <si>
    <t>Elektromontáže</t>
  </si>
  <si>
    <t>M46</t>
  </si>
  <si>
    <t>Zemní práce při montážích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</si>
  <si>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</si>
  <si>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</si>
  <si>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</si>
  <si>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</si>
  <si>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</si>
  <si>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</si>
  <si>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</si>
  <si>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</si>
  <si>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</si>
  <si>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</si>
  <si>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</si>
  <si>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</si>
  <si>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</si>
  <si>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</si>
  <si>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</si>
  <si>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</si>
  <si>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</si>
  <si>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</si>
  <si>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</si>
  <si>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</si>
  <si>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</si>
  <si>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</si>
  <si>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</si>
  <si>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</si>
  <si>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</si>
  <si>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</si>
  <si>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</si>
  <si>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</si>
  <si>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</si>
  <si>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</si>
  <si>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</si>
  <si>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</si>
  <si>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</si>
  <si>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113106231R00</t>
  </si>
  <si>
    <t>Rozebrání dlažeb, panelů vozovek a ploch s jakoukoliv výplní spár _x000D_
 v jakékoliv ploše, ze zámkové dlažky, kladených do lože z kameniva</t>
  </si>
  <si>
    <t>m2</t>
  </si>
  <si>
    <t>822-1</t>
  </si>
  <si>
    <t>RTS 19/ I</t>
  </si>
  <si>
    <t>Práce</t>
  </si>
  <si>
    <t>POL1_1</t>
  </si>
  <si>
    <t>s přemístěním hmot na skládku na vzdálenost do 3 m nebo s naložením na dopravní prostředek</t>
  </si>
  <si>
    <t>SPI</t>
  </si>
  <si>
    <t>pro zpětné použití</t>
  </si>
  <si>
    <t>POP</t>
  </si>
  <si>
    <t>0,9*73</t>
  </si>
  <si>
    <t>VV</t>
  </si>
  <si>
    <t>130901121RT1</t>
  </si>
  <si>
    <t>Bourání konstrukcí v hloubených vykopávkách z betonu, prostého, pneumatickým kladivem</t>
  </si>
  <si>
    <t>m3</t>
  </si>
  <si>
    <t>800-1</t>
  </si>
  <si>
    <t>s přemístěním suti na hromady na vzdálenost do 20 m nebo s uložením na dopravní prostředek,</t>
  </si>
  <si>
    <t>Předpoklad bude upřesněno na stavbě</t>
  </si>
  <si>
    <t>prostup základem : 0,25</t>
  </si>
  <si>
    <t>131201111R00</t>
  </si>
  <si>
    <t>Hloubení nezapažených jam a zářezů do 100 m3, v hornině 3, hloubení strojně</t>
  </si>
  <si>
    <t>POL1_</t>
  </si>
  <si>
    <t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t>
  </si>
  <si>
    <t>šachta čerpací : pi*2,4^2*3,5</t>
  </si>
  <si>
    <t>šachta sběrná : 1,2*1,5*1,2</t>
  </si>
  <si>
    <t>162201102R00</t>
  </si>
  <si>
    <t>Vodorovné přemístění výkopku z horniny 1 až 4, na vzdálenost přes 20  do 50 m</t>
  </si>
  <si>
    <t>po suchu, bez naložení výkopku, avšak se složením bez rozhrnutí, zpáteční cesta vozidla.</t>
  </si>
  <si>
    <t>Odkaz na mn. položky pořadí 3 : 65,49451</t>
  </si>
  <si>
    <t>162701105R00</t>
  </si>
  <si>
    <t>Vodorovné přemístění výkopku z horniny 1 až 4, na vzdálenost přes 9 000  do 10 000 m</t>
  </si>
  <si>
    <t>šachty : 0,5*65,5</t>
  </si>
  <si>
    <t>174101101R00</t>
  </si>
  <si>
    <t>Zásyp sypaninou se zhutněním jam, šachet, rýh nebo kolem objektů v těchto vykopávkách</t>
  </si>
  <si>
    <t>z jakékoliv horniny s uložením výkopku po vrstvách,</t>
  </si>
  <si>
    <t>šachta : -pi*1,8^2*3,4</t>
  </si>
  <si>
    <t>199000002R00</t>
  </si>
  <si>
    <t>Poplatky za skládku horniny 1- 4</t>
  </si>
  <si>
    <t>Odkaz na mn. položky pořadí 5 : 32,75000</t>
  </si>
  <si>
    <t>451577777R00</t>
  </si>
  <si>
    <t>Podklad nebo lože pod dlažbu (přídlažbu) z kameniva těženého_x000D_
 tloušťky do 10 cm</t>
  </si>
  <si>
    <t>v ploše vodorovné nebo ve sklonu do 1:5</t>
  </si>
  <si>
    <t>451576111R00</t>
  </si>
  <si>
    <t>Podkladní vrstva ze štěrkopísku do 20 cm</t>
  </si>
  <si>
    <t>1*73</t>
  </si>
  <si>
    <t>596215021R00</t>
  </si>
  <si>
    <t>Kladení zámkové dlažby do drtě tloušťka dlažby 60 mm, tloušťka lože 40 mm</t>
  </si>
  <si>
    <t>s provedením lože z kameniva drceného, s vyplněním spár, s dvojitým hutněním a se smetením přebytečného materiálu na krajnici. S dodáním hmot pro lože a výplň spár.</t>
  </si>
  <si>
    <t>58337344R</t>
  </si>
  <si>
    <t>štěrkopísek frakce 0,0 až 32,0 mm; třída B</t>
  </si>
  <si>
    <t>t</t>
  </si>
  <si>
    <t>SPCM</t>
  </si>
  <si>
    <t>Specifikace</t>
  </si>
  <si>
    <t>POL3_</t>
  </si>
  <si>
    <t>pod dlažbu : 50*0,15*1,8</t>
  </si>
  <si>
    <t>okolo šachty : 30,89*1,8/2</t>
  </si>
  <si>
    <t>612403380R00</t>
  </si>
  <si>
    <t>Hrubá výplň rýh ve stěnách, jakoukoliv maltou maltou ze suchých směsí_x000D_
 30 x 30 mm</t>
  </si>
  <si>
    <t>m</t>
  </si>
  <si>
    <t>801-4</t>
  </si>
  <si>
    <t>jakékoliv šířky rýhy,</t>
  </si>
  <si>
    <t>894421112RT1</t>
  </si>
  <si>
    <t>Osazení betonových dílců pro šachty podle DIN 4034 skruže rovné, o hmotnosti do 1,4 t</t>
  </si>
  <si>
    <t>kus</t>
  </si>
  <si>
    <t>827-1</t>
  </si>
  <si>
    <t>na kroužek,</t>
  </si>
  <si>
    <t>894423111RT1</t>
  </si>
  <si>
    <t>Osazení betonových dílců pro šachty podle DIN 4034 šachtového dna, o hmotnosti do 2 t</t>
  </si>
  <si>
    <t>894423112R00</t>
  </si>
  <si>
    <t>Osazení betonových dílců pro šachty podle DIN 4034 šachtového dna, o hmotnosti do 3 t</t>
  </si>
  <si>
    <t>899101111R00</t>
  </si>
  <si>
    <t>Osazení poklopů litinových a ocelových o hmotnost jednotlivě do 50 kg</t>
  </si>
  <si>
    <t>1234567x</t>
  </si>
  <si>
    <t>spádování dna šachty</t>
  </si>
  <si>
    <t xml:space="preserve">ks    </t>
  </si>
  <si>
    <t>Vlastní</t>
  </si>
  <si>
    <t>Indiv</t>
  </si>
  <si>
    <t>1234567xx</t>
  </si>
  <si>
    <t>protivztlaková pojistka</t>
  </si>
  <si>
    <t>123456xx</t>
  </si>
  <si>
    <t>D+M vystrojení čerpací šachty - dvě čerpadla</t>
  </si>
  <si>
    <t>soubor</t>
  </si>
  <si>
    <t>123456xxx</t>
  </si>
  <si>
    <t>provlečení potrubí chráničkou</t>
  </si>
  <si>
    <t xml:space="preserve">m     </t>
  </si>
  <si>
    <t>123456xxxx</t>
  </si>
  <si>
    <t>doprava šachty</t>
  </si>
  <si>
    <t>8715211xx</t>
  </si>
  <si>
    <t>Montáž plast. potrubí svařov. tlaková kanalizace včetně dodání potrubí PE r DN 64</t>
  </si>
  <si>
    <t>831350113RAB</t>
  </si>
  <si>
    <t>Kanalizační přípojka D 160 mm, rýha 800x1200 mm</t>
  </si>
  <si>
    <t>AP-HSV</t>
  </si>
  <si>
    <t>Agregovaná položka</t>
  </si>
  <si>
    <t>POL2_</t>
  </si>
  <si>
    <t>z budovy : 10</t>
  </si>
  <si>
    <t>z pomeranče : 23+12+3+7+3</t>
  </si>
  <si>
    <t>odlučovače : 15</t>
  </si>
  <si>
    <t>894431312RAA</t>
  </si>
  <si>
    <t>Šachty plastové plastové šachty z dílců D 425 mm, dno s jedním přítokem s výkyvnými hrdly, D 160 mm, délka šachtové roury 1,50 m, poklop litina 12,5 t</t>
  </si>
  <si>
    <t>2869716x12</t>
  </si>
  <si>
    <t>těsnění šachtové DN 1500/25,5 mm</t>
  </si>
  <si>
    <t>5524441x12</t>
  </si>
  <si>
    <t>poklop EUROPA 9 E600 bez odvětrání. cep PUR</t>
  </si>
  <si>
    <t>5922410x12</t>
  </si>
  <si>
    <t>Skruž TBS-Q.1 1500/1000/150 bez stupadel</t>
  </si>
  <si>
    <t>5922425x12</t>
  </si>
  <si>
    <t>Zákrytová deska TBK 1500-ATYP/180 D s výlezovým otvorem a otvory pro vytažení čerpadel</t>
  </si>
  <si>
    <t>5922436x12</t>
  </si>
  <si>
    <t>Spodní díl TBZ - Q1 DN 1500/2000/150 bez stupadel</t>
  </si>
  <si>
    <t>953171011R00</t>
  </si>
  <si>
    <t>Osazování kov. předmětů - poklopů a stupadel stupadel z betonářské oceli nebo litinových</t>
  </si>
  <si>
    <t>801-5</t>
  </si>
  <si>
    <t>55243786R</t>
  </si>
  <si>
    <t>stupadlo žebříkové; ocelové; povrch PE HD; š = 330 mm</t>
  </si>
  <si>
    <t>Odkaz na mn. položky pořadí 30 : 8,00000</t>
  </si>
  <si>
    <t>970051200R00</t>
  </si>
  <si>
    <t>Jádrové vrtání, kruhové prostupy v železobetonu jádrové vrtání , do D 200 mm</t>
  </si>
  <si>
    <t>801-3</t>
  </si>
  <si>
    <t>4*0,15</t>
  </si>
  <si>
    <t>974031121R00</t>
  </si>
  <si>
    <t>Vysekání rýh v jakémkoliv zdivu cihelném v ploše_x000D_
 do hloubky 30 mm, šířky do 30 mm</t>
  </si>
  <si>
    <t>998274101R00</t>
  </si>
  <si>
    <t>Přesun hmot pro trubní vedení z trub betonových v otevřeném výkopu</t>
  </si>
  <si>
    <t>Přesun hmot</t>
  </si>
  <si>
    <t>POL7_</t>
  </si>
  <si>
    <t>vodovodu nebo kanalizace ražené nebo hloubené (827 1.4, 827 2.4) z trub betonových nebo železobetonových včetně drobných objektů,</t>
  </si>
  <si>
    <t>721290112R00</t>
  </si>
  <si>
    <t>Zkouška těsnosti kanalizace v objektech vodou, DN 200</t>
  </si>
  <si>
    <t>800-721</t>
  </si>
  <si>
    <t>Odkaz na mn. položky pořadí 23 : 73,00000</t>
  </si>
  <si>
    <t>721 xxx</t>
  </si>
  <si>
    <t>napojení na stávající šachtu včetně zapravení vtoku</t>
  </si>
  <si>
    <t>733193935R00</t>
  </si>
  <si>
    <t>Opravy rozvodu potrubí z ocelových trubek hladkých_x000D_
 zaslepení potrubí dýnkem_x000D_
 D 159 mm</t>
  </si>
  <si>
    <t>800-731</t>
  </si>
  <si>
    <t>210810005R00</t>
  </si>
  <si>
    <t>Montáž kabelu CYKY 750 V, 3 x 1,5 mm2, volně uloženého</t>
  </si>
  <si>
    <t>210XXxx12</t>
  </si>
  <si>
    <t>Propojení čerpací stanice s rozvaděčem, zapojení strojů, oživení</t>
  </si>
  <si>
    <t>21xx</t>
  </si>
  <si>
    <t>trubka ohebná D64 dodávka a pokládka do lože</t>
  </si>
  <si>
    <t>chránička kabelu : 8</t>
  </si>
  <si>
    <t>21xx1</t>
  </si>
  <si>
    <t>napojení kabelu do rozvaděče</t>
  </si>
  <si>
    <t>28350401R</t>
  </si>
  <si>
    <t>žlab kabelový recyklovaný plast; plnostěnný; l = 2 000,0 mm; š 1 = 100 mm; h 1 = 100 mm; tl. 5,40 mm</t>
  </si>
  <si>
    <t>34111064R</t>
  </si>
  <si>
    <t>kabel CYKY; instalační; pro pevné uložení ve vnitřních a venk.prostorách v zemi, betonu; Cu plné holé jádro, tvar jádra RE-kulatý jednodrát; počet a průřez žil 4x2,5mm2; počet žil 4; teplota použití -30 až 70 °C; max.provoz.teplota při zkratu 160 °C; min.teplota pokládky -5 °C; průřez vodiče 2,5 mm2; samozhášivý; odolnost vůči UV záření; barva pláště černá</t>
  </si>
  <si>
    <t>Odkaz na mn. položky pořadí 38 : 15,00000</t>
  </si>
  <si>
    <t>460420022RT3</t>
  </si>
  <si>
    <t>Zřízení kabelového lože v rýze š. do 65 cm z písku, lože tloušťky 20 cm</t>
  </si>
  <si>
    <t>979084219R00</t>
  </si>
  <si>
    <t>Vodorovná doprava vybouraných hmot po suchu příplatek k ceně za každých dalších i započatých 5 km přes 5 km</t>
  </si>
  <si>
    <t>Přesun suti</t>
  </si>
  <si>
    <t>POL8_</t>
  </si>
  <si>
    <t>979011111R00</t>
  </si>
  <si>
    <t>Svislá doprava suti a vybouraných hmot za prvé podlaží nad nebo pod základním podlažím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</si>
  <si>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</si>
  <si>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</si>
  <si>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</si>
  <si>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</si>
  <si>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</si>
  <si>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</si>
  <si>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</si>
  <si>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</si>
  <si>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979990001R00</t>
  </si>
  <si>
    <t>Poplatek za skládku stavební suti</t>
  </si>
  <si>
    <t>RTS 18/ II</t>
  </si>
  <si>
    <t>005111020R</t>
  </si>
  <si>
    <t>Vytyčení stavby</t>
  </si>
  <si>
    <t>Soubor</t>
  </si>
  <si>
    <t>VRN</t>
  </si>
  <si>
    <t>POL99_2</t>
  </si>
  <si>
    <t>005111021R</t>
  </si>
  <si>
    <t>Vytyčení inženýrských sítí</t>
  </si>
  <si>
    <t>POL99_8</t>
  </si>
  <si>
    <t>005121010R</t>
  </si>
  <si>
    <t>Vybudování zařízení staveniště</t>
  </si>
  <si>
    <t>005121020R</t>
  </si>
  <si>
    <t xml:space="preserve">Provoz zařízení staveniště </t>
  </si>
  <si>
    <t>005121030R</t>
  </si>
  <si>
    <t>Odstranění zařízení staveniště</t>
  </si>
  <si>
    <t>005241020R</t>
  </si>
  <si>
    <t xml:space="preserve">Geodetické zaměření skutečného provedení  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</si>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</sst>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18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vertical="top" wrapText="1"/>
    </xf>
    <xf numFmtId="0" fontId="19" fillId="0" borderId="0" xfId="0" applyNumberFormat="1" applyFont="1" applyAlignment="1">
      <alignment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gPCBOcwuW+NYAo9uUeF2fBqHwAA12a2c/Lr50o94UtuuHscqohrVZS0n3C1Pjj7USUKdLLs80kp5wZ0QxnIvqw==" saltValue="txPYkt2Pe7nGHVRdA8iZlw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7"/>
  <sheetViews>
    <sheetView showGridLines="0" topLeftCell="B24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22</v>
      </c>
      <c r="C2" s="112"/>
      <c r="D2" s="113" t="s">
        <v>49</v>
      </c>
      <c r="E2" s="114" t="s">
        <v>50</v>
      </c>
      <c r="F2" s="115"/>
      <c r="G2" s="115"/>
      <c r="H2" s="115"/>
      <c r="I2" s="115"/>
      <c r="J2" s="116"/>
      <c r="O2" s="1"/>
    </row>
    <row r="3" spans="1:15" ht="27" customHeight="1" x14ac:dyDescent="0.2">
      <c r="A3" s="2"/>
      <c r="B3" s="117" t="s">
        <v>47</v>
      </c>
      <c r="C3" s="112"/>
      <c r="D3" s="118" t="s">
        <v>45</v>
      </c>
      <c r="E3" s="119" t="s">
        <v>46</v>
      </c>
      <c r="F3" s="120"/>
      <c r="G3" s="120"/>
      <c r="H3" s="120"/>
      <c r="I3" s="120"/>
      <c r="J3" s="121"/>
    </row>
    <row r="4" spans="1:15" ht="23.25" customHeight="1" x14ac:dyDescent="0.2">
      <c r="A4" s="108">
        <v>632</v>
      </c>
      <c r="B4" s="122" t="s">
        <v>48</v>
      </c>
      <c r="C4" s="123"/>
      <c r="D4" s="124" t="s">
        <v>43</v>
      </c>
      <c r="E4" s="125" t="s">
        <v>44</v>
      </c>
      <c r="F4" s="126"/>
      <c r="G4" s="126"/>
      <c r="H4" s="126"/>
      <c r="I4" s="126"/>
      <c r="J4" s="127"/>
    </row>
    <row r="5" spans="1:15" ht="24" customHeight="1" x14ac:dyDescent="0.2">
      <c r="A5" s="2"/>
      <c r="B5" s="31" t="s">
        <v>42</v>
      </c>
      <c r="D5" s="128" t="s">
        <v>51</v>
      </c>
      <c r="E5" s="91"/>
      <c r="F5" s="91"/>
      <c r="G5" s="91"/>
      <c r="H5" s="18" t="s">
        <v>40</v>
      </c>
      <c r="I5" s="130" t="s">
        <v>55</v>
      </c>
      <c r="J5" s="8"/>
    </row>
    <row r="6" spans="1:15" ht="15.75" customHeight="1" x14ac:dyDescent="0.2">
      <c r="A6" s="2"/>
      <c r="B6" s="28"/>
      <c r="C6" s="55"/>
      <c r="D6" s="110" t="s">
        <v>52</v>
      </c>
      <c r="E6" s="92"/>
      <c r="F6" s="92"/>
      <c r="G6" s="92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109" t="s">
        <v>54</v>
      </c>
      <c r="E7" s="129" t="s">
        <v>53</v>
      </c>
      <c r="F7" s="93"/>
      <c r="G7" s="93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31"/>
      <c r="E11" s="131"/>
      <c r="F11" s="131"/>
      <c r="G11" s="131"/>
      <c r="H11" s="18" t="s">
        <v>40</v>
      </c>
      <c r="I11" s="136"/>
      <c r="J11" s="8"/>
    </row>
    <row r="12" spans="1:15" ht="15.75" customHeight="1" x14ac:dyDescent="0.2">
      <c r="A12" s="2"/>
      <c r="B12" s="28"/>
      <c r="C12" s="55"/>
      <c r="D12" s="132"/>
      <c r="E12" s="132"/>
      <c r="F12" s="132"/>
      <c r="G12" s="132"/>
      <c r="H12" s="18" t="s">
        <v>34</v>
      </c>
      <c r="I12" s="136"/>
      <c r="J12" s="8"/>
    </row>
    <row r="13" spans="1:15" ht="15.75" customHeight="1" x14ac:dyDescent="0.2">
      <c r="A13" s="2"/>
      <c r="B13" s="29"/>
      <c r="C13" s="56"/>
      <c r="D13" s="135"/>
      <c r="E13" s="133"/>
      <c r="F13" s="134"/>
      <c r="G13" s="134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6"/>
      <c r="F15" s="86"/>
      <c r="G15" s="87"/>
      <c r="H15" s="87"/>
      <c r="I15" s="87" t="s">
        <v>29</v>
      </c>
      <c r="J15" s="88"/>
    </row>
    <row r="16" spans="1:15" ht="23.25" customHeight="1" x14ac:dyDescent="0.2">
      <c r="A16" s="198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SUMIF(F50:F63,A16,I50:I63)+SUMIF(F50:F63,"PSU",I50:I63)</f>
        <v>0</v>
      </c>
      <c r="J16" s="85"/>
    </row>
    <row r="17" spans="1:10" ht="23.25" customHeight="1" x14ac:dyDescent="0.2">
      <c r="A17" s="198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SUMIF(F50:F63,A17,I50:I63)</f>
        <v>0</v>
      </c>
      <c r="J17" s="85"/>
    </row>
    <row r="18" spans="1:10" ht="23.25" customHeight="1" x14ac:dyDescent="0.2">
      <c r="A18" s="198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SUMIF(F50:F63,A18,I50:I63)</f>
        <v>0</v>
      </c>
      <c r="J18" s="85"/>
    </row>
    <row r="19" spans="1:10" ht="23.25" customHeight="1" x14ac:dyDescent="0.2">
      <c r="A19" s="198" t="s">
        <v>87</v>
      </c>
      <c r="B19" s="38" t="s">
        <v>27</v>
      </c>
      <c r="C19" s="62"/>
      <c r="D19" s="63"/>
      <c r="E19" s="83"/>
      <c r="F19" s="84"/>
      <c r="G19" s="83"/>
      <c r="H19" s="84"/>
      <c r="I19" s="83">
        <f>SUMIF(F50:F63,A19,I50:I63)</f>
        <v>0</v>
      </c>
      <c r="J19" s="85"/>
    </row>
    <row r="20" spans="1:10" ht="23.25" customHeight="1" x14ac:dyDescent="0.2">
      <c r="A20" s="198" t="s">
        <v>88</v>
      </c>
      <c r="B20" s="38" t="s">
        <v>28</v>
      </c>
      <c r="C20" s="62"/>
      <c r="D20" s="63"/>
      <c r="E20" s="83"/>
      <c r="F20" s="84"/>
      <c r="G20" s="83"/>
      <c r="H20" s="84"/>
      <c r="I20" s="83">
        <f>SUMIF(F50:F63,A20,I50:I63)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89"/>
      <c r="F21" s="90"/>
      <c r="G21" s="89"/>
      <c r="H21" s="90"/>
      <c r="I21" s="89">
        <f>SUM(I16:J20)</f>
        <v>0</v>
      </c>
      <c r="J21" s="99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97">
        <f>ZakladDPHSniVypocet</f>
        <v>0</v>
      </c>
      <c r="H23" s="98"/>
      <c r="I23" s="98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95">
        <f>A23</f>
        <v>0</v>
      </c>
      <c r="H24" s="96"/>
      <c r="I24" s="96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97">
        <f>ZakladDPHZaklVypocet</f>
        <v>0</v>
      </c>
      <c r="H25" s="98"/>
      <c r="I25" s="98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8" t="s">
        <v>23</v>
      </c>
      <c r="C28" s="169"/>
      <c r="D28" s="169"/>
      <c r="E28" s="170"/>
      <c r="F28" s="171"/>
      <c r="G28" s="172">
        <f>ZakladDPHSniVypocet+ZakladDPHZaklVypocet</f>
        <v>0</v>
      </c>
      <c r="H28" s="172"/>
      <c r="I28" s="172"/>
      <c r="J28" s="173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8" t="s">
        <v>35</v>
      </c>
      <c r="C29" s="174"/>
      <c r="D29" s="174"/>
      <c r="E29" s="174"/>
      <c r="F29" s="175"/>
      <c r="G29" s="176">
        <f>A27</f>
        <v>0</v>
      </c>
      <c r="H29" s="176"/>
      <c r="I29" s="176"/>
      <c r="J29" s="177" t="s">
        <v>59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0"/>
      <c r="E34" s="101"/>
      <c r="G34" s="102"/>
      <c r="H34" s="103"/>
      <c r="I34" s="103"/>
      <c r="J34" s="25"/>
    </row>
    <row r="35" spans="1:10" ht="12.75" customHeight="1" x14ac:dyDescent="0.2">
      <c r="A35" s="2"/>
      <c r="B35" s="2"/>
      <c r="D35" s="94" t="s">
        <v>2</v>
      </c>
      <c r="E35" s="94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40" t="s">
        <v>16</v>
      </c>
      <c r="C37" s="141"/>
      <c r="D37" s="141"/>
      <c r="E37" s="141"/>
      <c r="F37" s="142"/>
      <c r="G37" s="142"/>
      <c r="H37" s="142"/>
      <c r="I37" s="142"/>
      <c r="J37" s="143"/>
    </row>
    <row r="38" spans="1:10" ht="25.5" hidden="1" customHeight="1" x14ac:dyDescent="0.2">
      <c r="A38" s="139" t="s">
        <v>37</v>
      </c>
      <c r="B38" s="144" t="s">
        <v>17</v>
      </c>
      <c r="C38" s="145" t="s">
        <v>5</v>
      </c>
      <c r="D38" s="145"/>
      <c r="E38" s="145"/>
      <c r="F38" s="146" t="str">
        <f>B23</f>
        <v>Základ pro sníženou DPH</v>
      </c>
      <c r="G38" s="146" t="str">
        <f>B25</f>
        <v>Základ pro základní DPH</v>
      </c>
      <c r="H38" s="147" t="s">
        <v>18</v>
      </c>
      <c r="I38" s="147" t="s">
        <v>1</v>
      </c>
      <c r="J38" s="148" t="s">
        <v>0</v>
      </c>
    </row>
    <row r="39" spans="1:10" ht="25.5" hidden="1" customHeight="1" x14ac:dyDescent="0.2">
      <c r="A39" s="139">
        <v>1</v>
      </c>
      <c r="B39" s="149" t="s">
        <v>56</v>
      </c>
      <c r="C39" s="150"/>
      <c r="D39" s="150"/>
      <c r="E39" s="150"/>
      <c r="F39" s="151">
        <f>'H 10 Pol'!AE120</f>
        <v>0</v>
      </c>
      <c r="G39" s="152">
        <f>'H 10 Pol'!AF120</f>
        <v>0</v>
      </c>
      <c r="H39" s="153">
        <f>(F39*SazbaDPH1/100)+(G39*SazbaDPH2/100)</f>
        <v>0</v>
      </c>
      <c r="I39" s="153">
        <f>F39+G39+H39</f>
        <v>0</v>
      </c>
      <c r="J39" s="154" t="str">
        <f>IF(CenaCelkemVypocet=0,"",I39/CenaCelkemVypocet*100)</f>
        <v/>
      </c>
    </row>
    <row r="40" spans="1:10" ht="25.5" hidden="1" customHeight="1" x14ac:dyDescent="0.2">
      <c r="A40" s="139">
        <v>2</v>
      </c>
      <c r="B40" s="155"/>
      <c r="C40" s="156" t="s">
        <v>57</v>
      </c>
      <c r="D40" s="156"/>
      <c r="E40" s="156"/>
      <c r="F40" s="157"/>
      <c r="G40" s="158"/>
      <c r="H40" s="158">
        <f>(F40*SazbaDPH1/100)+(G40*SazbaDPH2/100)</f>
        <v>0</v>
      </c>
      <c r="I40" s="158">
        <f>F40+G40+H40</f>
        <v>0</v>
      </c>
      <c r="J40" s="159" t="str">
        <f>IF(CenaCelkemVypocet=0,"",I40/CenaCelkemVypocet*100)</f>
        <v/>
      </c>
    </row>
    <row r="41" spans="1:10" ht="25.5" hidden="1" customHeight="1" x14ac:dyDescent="0.2">
      <c r="A41" s="139">
        <v>2</v>
      </c>
      <c r="B41" s="155" t="s">
        <v>45</v>
      </c>
      <c r="C41" s="156" t="s">
        <v>46</v>
      </c>
      <c r="D41" s="156"/>
      <c r="E41" s="156"/>
      <c r="F41" s="157">
        <f>'H 10 Pol'!AE120</f>
        <v>0</v>
      </c>
      <c r="G41" s="158">
        <f>'H 10 Pol'!AF120</f>
        <v>0</v>
      </c>
      <c r="H41" s="158">
        <f>(F41*SazbaDPH1/100)+(G41*SazbaDPH2/100)</f>
        <v>0</v>
      </c>
      <c r="I41" s="158">
        <f>F41+G41+H41</f>
        <v>0</v>
      </c>
      <c r="J41" s="159" t="str">
        <f>IF(CenaCelkemVypocet=0,"",I41/CenaCelkemVypocet*100)</f>
        <v/>
      </c>
    </row>
    <row r="42" spans="1:10" ht="25.5" hidden="1" customHeight="1" x14ac:dyDescent="0.2">
      <c r="A42" s="139">
        <v>3</v>
      </c>
      <c r="B42" s="160" t="s">
        <v>43</v>
      </c>
      <c r="C42" s="150" t="s">
        <v>44</v>
      </c>
      <c r="D42" s="150"/>
      <c r="E42" s="150"/>
      <c r="F42" s="161">
        <f>'H 10 Pol'!AE120</f>
        <v>0</v>
      </c>
      <c r="G42" s="153">
        <f>'H 10 Pol'!AF120</f>
        <v>0</v>
      </c>
      <c r="H42" s="153">
        <f>(F42*SazbaDPH1/100)+(G42*SazbaDPH2/100)</f>
        <v>0</v>
      </c>
      <c r="I42" s="153">
        <f>F42+G42+H42</f>
        <v>0</v>
      </c>
      <c r="J42" s="154" t="str">
        <f>IF(CenaCelkemVypocet=0,"",I42/CenaCelkemVypocet*100)</f>
        <v/>
      </c>
    </row>
    <row r="43" spans="1:10" ht="25.5" hidden="1" customHeight="1" x14ac:dyDescent="0.2">
      <c r="A43" s="139"/>
      <c r="B43" s="162" t="s">
        <v>58</v>
      </c>
      <c r="C43" s="163"/>
      <c r="D43" s="163"/>
      <c r="E43" s="164"/>
      <c r="F43" s="165">
        <f>SUMIF(A39:A42,"=1",F39:F42)</f>
        <v>0</v>
      </c>
      <c r="G43" s="166">
        <f>SUMIF(A39:A42,"=1",G39:G42)</f>
        <v>0</v>
      </c>
      <c r="H43" s="166">
        <f>SUMIF(A39:A42,"=1",H39:H42)</f>
        <v>0</v>
      </c>
      <c r="I43" s="166">
        <f>SUMIF(A39:A42,"=1",I39:I42)</f>
        <v>0</v>
      </c>
      <c r="J43" s="167">
        <f>SUMIF(A39:A42,"=1",J39:J42)</f>
        <v>0</v>
      </c>
    </row>
    <row r="47" spans="1:10" ht="15.75" x14ac:dyDescent="0.25">
      <c r="B47" s="178" t="s">
        <v>60</v>
      </c>
    </row>
    <row r="49" spans="1:10" ht="25.5" customHeight="1" x14ac:dyDescent="0.2">
      <c r="A49" s="180"/>
      <c r="B49" s="183" t="s">
        <v>17</v>
      </c>
      <c r="C49" s="183" t="s">
        <v>5</v>
      </c>
      <c r="D49" s="184"/>
      <c r="E49" s="184"/>
      <c r="F49" s="185" t="s">
        <v>61</v>
      </c>
      <c r="G49" s="185"/>
      <c r="H49" s="185"/>
      <c r="I49" s="185" t="s">
        <v>29</v>
      </c>
      <c r="J49" s="185" t="s">
        <v>0</v>
      </c>
    </row>
    <row r="50" spans="1:10" ht="36.75" customHeight="1" x14ac:dyDescent="0.2">
      <c r="A50" s="181"/>
      <c r="B50" s="186" t="s">
        <v>62</v>
      </c>
      <c r="C50" s="187" t="s">
        <v>63</v>
      </c>
      <c r="D50" s="188"/>
      <c r="E50" s="188"/>
      <c r="F50" s="194" t="s">
        <v>24</v>
      </c>
      <c r="G50" s="195"/>
      <c r="H50" s="195"/>
      <c r="I50" s="195">
        <f>'H 10 Pol'!G8</f>
        <v>0</v>
      </c>
      <c r="J50" s="192" t="str">
        <f>IF(I64=0,"",I50/I64*100)</f>
        <v/>
      </c>
    </row>
    <row r="51" spans="1:10" ht="36.75" customHeight="1" x14ac:dyDescent="0.2">
      <c r="A51" s="181"/>
      <c r="B51" s="186" t="s">
        <v>64</v>
      </c>
      <c r="C51" s="187" t="s">
        <v>65</v>
      </c>
      <c r="D51" s="188"/>
      <c r="E51" s="188"/>
      <c r="F51" s="194" t="s">
        <v>24</v>
      </c>
      <c r="G51" s="195"/>
      <c r="H51" s="195"/>
      <c r="I51" s="195">
        <f>'H 10 Pol'!G33</f>
        <v>0</v>
      </c>
      <c r="J51" s="192" t="str">
        <f>IF(I64=0,"",I51/I64*100)</f>
        <v/>
      </c>
    </row>
    <row r="52" spans="1:10" ht="36.75" customHeight="1" x14ac:dyDescent="0.2">
      <c r="A52" s="181"/>
      <c r="B52" s="186" t="s">
        <v>66</v>
      </c>
      <c r="C52" s="187" t="s">
        <v>67</v>
      </c>
      <c r="D52" s="188"/>
      <c r="E52" s="188"/>
      <c r="F52" s="194" t="s">
        <v>24</v>
      </c>
      <c r="G52" s="195"/>
      <c r="H52" s="195"/>
      <c r="I52" s="195">
        <f>'H 10 Pol'!G45</f>
        <v>0</v>
      </c>
      <c r="J52" s="192" t="str">
        <f>IF(I64=0,"",I52/I64*100)</f>
        <v/>
      </c>
    </row>
    <row r="53" spans="1:10" ht="36.75" customHeight="1" x14ac:dyDescent="0.2">
      <c r="A53" s="181"/>
      <c r="B53" s="186" t="s">
        <v>68</v>
      </c>
      <c r="C53" s="187" t="s">
        <v>69</v>
      </c>
      <c r="D53" s="188"/>
      <c r="E53" s="188"/>
      <c r="F53" s="194" t="s">
        <v>24</v>
      </c>
      <c r="G53" s="195"/>
      <c r="H53" s="195"/>
      <c r="I53" s="195">
        <f>'H 10 Pol'!G48</f>
        <v>0</v>
      </c>
      <c r="J53" s="192" t="str">
        <f>IF(I64=0,"",I53/I64*100)</f>
        <v/>
      </c>
    </row>
    <row r="54" spans="1:10" ht="36.75" customHeight="1" x14ac:dyDescent="0.2">
      <c r="A54" s="181"/>
      <c r="B54" s="186" t="s">
        <v>70</v>
      </c>
      <c r="C54" s="187" t="s">
        <v>71</v>
      </c>
      <c r="D54" s="188"/>
      <c r="E54" s="188"/>
      <c r="F54" s="194" t="s">
        <v>24</v>
      </c>
      <c r="G54" s="195"/>
      <c r="H54" s="195"/>
      <c r="I54" s="195">
        <f>'H 10 Pol'!G72</f>
        <v>0</v>
      </c>
      <c r="J54" s="192" t="str">
        <f>IF(I64=0,"",I54/I64*100)</f>
        <v/>
      </c>
    </row>
    <row r="55" spans="1:10" ht="36.75" customHeight="1" x14ac:dyDescent="0.2">
      <c r="A55" s="181"/>
      <c r="B55" s="186" t="s">
        <v>72</v>
      </c>
      <c r="C55" s="187" t="s">
        <v>73</v>
      </c>
      <c r="D55" s="188"/>
      <c r="E55" s="188"/>
      <c r="F55" s="194" t="s">
        <v>24</v>
      </c>
      <c r="G55" s="195"/>
      <c r="H55" s="195"/>
      <c r="I55" s="195">
        <f>'H 10 Pol'!G76</f>
        <v>0</v>
      </c>
      <c r="J55" s="192" t="str">
        <f>IF(I64=0,"",I55/I64*100)</f>
        <v/>
      </c>
    </row>
    <row r="56" spans="1:10" ht="36.75" customHeight="1" x14ac:dyDescent="0.2">
      <c r="A56" s="181"/>
      <c r="B56" s="186" t="s">
        <v>74</v>
      </c>
      <c r="C56" s="187" t="s">
        <v>75</v>
      </c>
      <c r="D56" s="188"/>
      <c r="E56" s="188"/>
      <c r="F56" s="194" t="s">
        <v>24</v>
      </c>
      <c r="G56" s="195"/>
      <c r="H56" s="195"/>
      <c r="I56" s="195">
        <f>'H 10 Pol'!G81</f>
        <v>0</v>
      </c>
      <c r="J56" s="192" t="str">
        <f>IF(I64=0,"",I56/I64*100)</f>
        <v/>
      </c>
    </row>
    <row r="57" spans="1:10" ht="36.75" customHeight="1" x14ac:dyDescent="0.2">
      <c r="A57" s="181"/>
      <c r="B57" s="186" t="s">
        <v>76</v>
      </c>
      <c r="C57" s="187" t="s">
        <v>77</v>
      </c>
      <c r="D57" s="188"/>
      <c r="E57" s="188"/>
      <c r="F57" s="194" t="s">
        <v>25</v>
      </c>
      <c r="G57" s="195"/>
      <c r="H57" s="195"/>
      <c r="I57" s="195">
        <f>'H 10 Pol'!G84</f>
        <v>0</v>
      </c>
      <c r="J57" s="192" t="str">
        <f>IF(I64=0,"",I57/I64*100)</f>
        <v/>
      </c>
    </row>
    <row r="58" spans="1:10" ht="36.75" customHeight="1" x14ac:dyDescent="0.2">
      <c r="A58" s="181"/>
      <c r="B58" s="186" t="s">
        <v>78</v>
      </c>
      <c r="C58" s="187" t="s">
        <v>79</v>
      </c>
      <c r="D58" s="188"/>
      <c r="E58" s="188"/>
      <c r="F58" s="194" t="s">
        <v>25</v>
      </c>
      <c r="G58" s="195"/>
      <c r="H58" s="195"/>
      <c r="I58" s="195">
        <f>'H 10 Pol'!G88</f>
        <v>0</v>
      </c>
      <c r="J58" s="192" t="str">
        <f>IF(I64=0,"",I58/I64*100)</f>
        <v/>
      </c>
    </row>
    <row r="59" spans="1:10" ht="36.75" customHeight="1" x14ac:dyDescent="0.2">
      <c r="A59" s="181"/>
      <c r="B59" s="186" t="s">
        <v>80</v>
      </c>
      <c r="C59" s="187" t="s">
        <v>81</v>
      </c>
      <c r="D59" s="188"/>
      <c r="E59" s="188"/>
      <c r="F59" s="194" t="s">
        <v>26</v>
      </c>
      <c r="G59" s="195"/>
      <c r="H59" s="195"/>
      <c r="I59" s="195">
        <f>'H 10 Pol'!G90</f>
        <v>0</v>
      </c>
      <c r="J59" s="192" t="str">
        <f>IF(I64=0,"",I59/I64*100)</f>
        <v/>
      </c>
    </row>
    <row r="60" spans="1:10" ht="36.75" customHeight="1" x14ac:dyDescent="0.2">
      <c r="A60" s="181"/>
      <c r="B60" s="186" t="s">
        <v>82</v>
      </c>
      <c r="C60" s="187" t="s">
        <v>83</v>
      </c>
      <c r="D60" s="188"/>
      <c r="E60" s="188"/>
      <c r="F60" s="194" t="s">
        <v>26</v>
      </c>
      <c r="G60" s="195"/>
      <c r="H60" s="195"/>
      <c r="I60" s="195">
        <f>'H 10 Pol'!G100</f>
        <v>0</v>
      </c>
      <c r="J60" s="192" t="str">
        <f>IF(I64=0,"",I60/I64*100)</f>
        <v/>
      </c>
    </row>
    <row r="61" spans="1:10" ht="36.75" customHeight="1" x14ac:dyDescent="0.2">
      <c r="A61" s="181"/>
      <c r="B61" s="186" t="s">
        <v>84</v>
      </c>
      <c r="C61" s="187" t="s">
        <v>85</v>
      </c>
      <c r="D61" s="188"/>
      <c r="E61" s="188"/>
      <c r="F61" s="194" t="s">
        <v>86</v>
      </c>
      <c r="G61" s="195"/>
      <c r="H61" s="195"/>
      <c r="I61" s="195">
        <f>'H 10 Pol'!G103</f>
        <v>0</v>
      </c>
      <c r="J61" s="192" t="str">
        <f>IF(I64=0,"",I61/I64*100)</f>
        <v/>
      </c>
    </row>
    <row r="62" spans="1:10" ht="36.75" customHeight="1" x14ac:dyDescent="0.2">
      <c r="A62" s="181"/>
      <c r="B62" s="186" t="s">
        <v>87</v>
      </c>
      <c r="C62" s="187" t="s">
        <v>27</v>
      </c>
      <c r="D62" s="188"/>
      <c r="E62" s="188"/>
      <c r="F62" s="194" t="s">
        <v>87</v>
      </c>
      <c r="G62" s="195"/>
      <c r="H62" s="195"/>
      <c r="I62" s="195">
        <f>'H 10 Pol'!G111</f>
        <v>0</v>
      </c>
      <c r="J62" s="192" t="str">
        <f>IF(I64=0,"",I62/I64*100)</f>
        <v/>
      </c>
    </row>
    <row r="63" spans="1:10" ht="36.75" customHeight="1" x14ac:dyDescent="0.2">
      <c r="A63" s="181"/>
      <c r="B63" s="186" t="s">
        <v>88</v>
      </c>
      <c r="C63" s="187" t="s">
        <v>28</v>
      </c>
      <c r="D63" s="188"/>
      <c r="E63" s="188"/>
      <c r="F63" s="194" t="s">
        <v>88</v>
      </c>
      <c r="G63" s="195"/>
      <c r="H63" s="195"/>
      <c r="I63" s="195">
        <f>'H 10 Pol'!G117</f>
        <v>0</v>
      </c>
      <c r="J63" s="192" t="str">
        <f>IF(I64=0,"",I63/I64*100)</f>
        <v/>
      </c>
    </row>
    <row r="64" spans="1:10" ht="25.5" customHeight="1" x14ac:dyDescent="0.2">
      <c r="A64" s="182"/>
      <c r="B64" s="189" t="s">
        <v>1</v>
      </c>
      <c r="C64" s="190"/>
      <c r="D64" s="191"/>
      <c r="E64" s="191"/>
      <c r="F64" s="196"/>
      <c r="G64" s="197"/>
      <c r="H64" s="197"/>
      <c r="I64" s="197">
        <f>SUM(I50:I63)</f>
        <v>0</v>
      </c>
      <c r="J64" s="193">
        <f>SUM(J50:J63)</f>
        <v>0</v>
      </c>
    </row>
    <row r="65" spans="6:10" x14ac:dyDescent="0.2">
      <c r="F65" s="137"/>
      <c r="G65" s="137"/>
      <c r="H65" s="137"/>
      <c r="I65" s="137"/>
      <c r="J65" s="138"/>
    </row>
    <row r="66" spans="6:10" x14ac:dyDescent="0.2">
      <c r="F66" s="137"/>
      <c r="G66" s="137"/>
      <c r="H66" s="137"/>
      <c r="I66" s="137"/>
      <c r="J66" s="138"/>
    </row>
    <row r="67" spans="6:10" x14ac:dyDescent="0.2">
      <c r="F67" s="137"/>
      <c r="G67" s="137"/>
      <c r="H67" s="137"/>
      <c r="I67" s="137"/>
      <c r="J67" s="138"/>
    </row>
  </sheetData>
  <sheetProtection algorithmName="SHA-512" hashValue="xjZXob8bq9zCrh0a/pcypjKLDQA18vsqc8UXpvC2UWHKZ4CZcU6XGqlMJG6M/ncPOthRt6ub1MWqWThje3BryQ==" saltValue="WlDlcEABhGwxlaR9J0anBg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0">
    <mergeCell ref="C60:E60"/>
    <mergeCell ref="C61:E61"/>
    <mergeCell ref="C62:E62"/>
    <mergeCell ref="C63:E63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4" t="s">
        <v>6</v>
      </c>
      <c r="B1" s="104"/>
      <c r="C1" s="105"/>
      <c r="D1" s="104"/>
      <c r="E1" s="104"/>
      <c r="F1" s="104"/>
      <c r="G1" s="104"/>
    </row>
    <row r="2" spans="1:7" ht="24.95" customHeight="1" x14ac:dyDescent="0.2">
      <c r="A2" s="50" t="s">
        <v>7</v>
      </c>
      <c r="B2" s="49"/>
      <c r="C2" s="106"/>
      <c r="D2" s="106"/>
      <c r="E2" s="106"/>
      <c r="F2" s="106"/>
      <c r="G2" s="107"/>
    </row>
    <row r="3" spans="1:7" ht="24.95" customHeight="1" x14ac:dyDescent="0.2">
      <c r="A3" s="50" t="s">
        <v>8</v>
      </c>
      <c r="B3" s="49"/>
      <c r="C3" s="106"/>
      <c r="D3" s="106"/>
      <c r="E3" s="106"/>
      <c r="F3" s="106"/>
      <c r="G3" s="107"/>
    </row>
    <row r="4" spans="1:7" ht="24.95" customHeight="1" x14ac:dyDescent="0.2">
      <c r="A4" s="50" t="s">
        <v>9</v>
      </c>
      <c r="B4" s="49"/>
      <c r="C4" s="106"/>
      <c r="D4" s="106"/>
      <c r="E4" s="106"/>
      <c r="F4" s="106"/>
      <c r="G4" s="107"/>
    </row>
    <row r="5" spans="1:7" x14ac:dyDescent="0.2">
      <c r="B5" s="4"/>
      <c r="C5" s="5"/>
      <c r="D5" s="6"/>
    </row>
  </sheetData>
  <sheetProtection algorithmName="SHA-512" hashValue="ZU9zx6i5fVT9lhIf3c/1KdhjWKH2Q5b/drsoqqmHIqRwp8riLbHEVJImYZbB6jnv42qlslAoW60qG/J/lkRW6A==" saltValue="xEoP8YijXgwqhGciksstf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51A86-1AFF-4703-90F2-A219052A3E12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9" customWidth="1"/>
    <col min="3" max="3" width="63.28515625" style="17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9" t="s">
        <v>89</v>
      </c>
      <c r="B1" s="199"/>
      <c r="C1" s="199"/>
      <c r="D1" s="199"/>
      <c r="E1" s="199"/>
      <c r="F1" s="199"/>
      <c r="G1" s="199"/>
      <c r="AG1" t="s">
        <v>90</v>
      </c>
    </row>
    <row r="2" spans="1:60" ht="24.95" customHeight="1" x14ac:dyDescent="0.2">
      <c r="A2" s="200" t="s">
        <v>7</v>
      </c>
      <c r="B2" s="49" t="s">
        <v>49</v>
      </c>
      <c r="C2" s="203" t="s">
        <v>50</v>
      </c>
      <c r="D2" s="201"/>
      <c r="E2" s="201"/>
      <c r="F2" s="201"/>
      <c r="G2" s="202"/>
      <c r="AG2" t="s">
        <v>91</v>
      </c>
    </row>
    <row r="3" spans="1:60" ht="24.95" customHeight="1" x14ac:dyDescent="0.2">
      <c r="A3" s="200" t="s">
        <v>8</v>
      </c>
      <c r="B3" s="49" t="s">
        <v>45</v>
      </c>
      <c r="C3" s="203" t="s">
        <v>46</v>
      </c>
      <c r="D3" s="201"/>
      <c r="E3" s="201"/>
      <c r="F3" s="201"/>
      <c r="G3" s="202"/>
      <c r="AC3" s="179" t="s">
        <v>91</v>
      </c>
      <c r="AG3" t="s">
        <v>92</v>
      </c>
    </row>
    <row r="4" spans="1:60" ht="24.95" customHeight="1" x14ac:dyDescent="0.2">
      <c r="A4" s="204" t="s">
        <v>9</v>
      </c>
      <c r="B4" s="205" t="s">
        <v>43</v>
      </c>
      <c r="C4" s="206" t="s">
        <v>44</v>
      </c>
      <c r="D4" s="207"/>
      <c r="E4" s="207"/>
      <c r="F4" s="207"/>
      <c r="G4" s="208"/>
      <c r="AG4" t="s">
        <v>93</v>
      </c>
    </row>
    <row r="5" spans="1:60" x14ac:dyDescent="0.2">
      <c r="D5" s="10"/>
    </row>
    <row r="6" spans="1:60" ht="38.25" x14ac:dyDescent="0.2">
      <c r="A6" s="210" t="s">
        <v>94</v>
      </c>
      <c r="B6" s="212" t="s">
        <v>95</v>
      </c>
      <c r="C6" s="212" t="s">
        <v>96</v>
      </c>
      <c r="D6" s="211" t="s">
        <v>97</v>
      </c>
      <c r="E6" s="210" t="s">
        <v>98</v>
      </c>
      <c r="F6" s="209" t="s">
        <v>99</v>
      </c>
      <c r="G6" s="210" t="s">
        <v>29</v>
      </c>
      <c r="H6" s="213" t="s">
        <v>30</v>
      </c>
      <c r="I6" s="213" t="s">
        <v>100</v>
      </c>
      <c r="J6" s="213" t="s">
        <v>31</v>
      </c>
      <c r="K6" s="213" t="s">
        <v>101</v>
      </c>
      <c r="L6" s="213" t="s">
        <v>102</v>
      </c>
      <c r="M6" s="213" t="s">
        <v>103</v>
      </c>
      <c r="N6" s="213" t="s">
        <v>104</v>
      </c>
      <c r="O6" s="213" t="s">
        <v>105</v>
      </c>
      <c r="P6" s="213" t="s">
        <v>106</v>
      </c>
      <c r="Q6" s="213" t="s">
        <v>107</v>
      </c>
      <c r="R6" s="213" t="s">
        <v>108</v>
      </c>
      <c r="S6" s="213" t="s">
        <v>109</v>
      </c>
      <c r="T6" s="213" t="s">
        <v>110</v>
      </c>
      <c r="U6" s="213" t="s">
        <v>111</v>
      </c>
      <c r="V6" s="213" t="s">
        <v>112</v>
      </c>
      <c r="W6" s="213" t="s">
        <v>113</v>
      </c>
      <c r="X6" s="213" t="s">
        <v>114</v>
      </c>
    </row>
    <row r="7" spans="1:60" hidden="1" x14ac:dyDescent="0.2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</row>
    <row r="8" spans="1:60" x14ac:dyDescent="0.2">
      <c r="A8" s="227" t="s">
        <v>115</v>
      </c>
      <c r="B8" s="228" t="s">
        <v>62</v>
      </c>
      <c r="C8" s="251" t="s">
        <v>63</v>
      </c>
      <c r="D8" s="229"/>
      <c r="E8" s="230"/>
      <c r="F8" s="231"/>
      <c r="G8" s="231">
        <f>SUMIF(AG9:AG32,"&lt;&gt;NOR",G9:G32)</f>
        <v>0</v>
      </c>
      <c r="H8" s="231"/>
      <c r="I8" s="231">
        <f>SUM(I9:I32)</f>
        <v>0</v>
      </c>
      <c r="J8" s="231"/>
      <c r="K8" s="231">
        <f>SUM(K9:K32)</f>
        <v>0</v>
      </c>
      <c r="L8" s="231"/>
      <c r="M8" s="231">
        <f>SUM(M9:M32)</f>
        <v>0</v>
      </c>
      <c r="N8" s="231"/>
      <c r="O8" s="231">
        <f>SUM(O9:O32)</f>
        <v>0</v>
      </c>
      <c r="P8" s="231"/>
      <c r="Q8" s="231">
        <f>SUM(Q9:Q32)</f>
        <v>14.78</v>
      </c>
      <c r="R8" s="231"/>
      <c r="S8" s="231"/>
      <c r="T8" s="232"/>
      <c r="U8" s="226"/>
      <c r="V8" s="226">
        <f>SUM(V9:V32)</f>
        <v>32.709999999999994</v>
      </c>
      <c r="W8" s="226"/>
      <c r="X8" s="226"/>
      <c r="AG8" t="s">
        <v>116</v>
      </c>
    </row>
    <row r="9" spans="1:60" ht="22.5" outlineLevel="1" x14ac:dyDescent="0.2">
      <c r="A9" s="233">
        <v>1</v>
      </c>
      <c r="B9" s="234" t="s">
        <v>117</v>
      </c>
      <c r="C9" s="252" t="s">
        <v>118</v>
      </c>
      <c r="D9" s="235" t="s">
        <v>119</v>
      </c>
      <c r="E9" s="236">
        <v>65.7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21</v>
      </c>
      <c r="M9" s="238">
        <f>G9*(1+L9/100)</f>
        <v>0</v>
      </c>
      <c r="N9" s="238">
        <v>0</v>
      </c>
      <c r="O9" s="238">
        <f>ROUND(E9*N9,2)</f>
        <v>0</v>
      </c>
      <c r="P9" s="238">
        <v>0.22500000000000001</v>
      </c>
      <c r="Q9" s="238">
        <f>ROUND(E9*P9,2)</f>
        <v>14.78</v>
      </c>
      <c r="R9" s="238" t="s">
        <v>120</v>
      </c>
      <c r="S9" s="238" t="s">
        <v>121</v>
      </c>
      <c r="T9" s="239" t="s">
        <v>121</v>
      </c>
      <c r="U9" s="223">
        <v>0.14000000000000001</v>
      </c>
      <c r="V9" s="223">
        <f>ROUND(E9*U9,2)</f>
        <v>9.1999999999999993</v>
      </c>
      <c r="W9" s="223"/>
      <c r="X9" s="223" t="s">
        <v>122</v>
      </c>
      <c r="Y9" s="214"/>
      <c r="Z9" s="214"/>
      <c r="AA9" s="214"/>
      <c r="AB9" s="214"/>
      <c r="AC9" s="214"/>
      <c r="AD9" s="214"/>
      <c r="AE9" s="214"/>
      <c r="AF9" s="214"/>
      <c r="AG9" s="214" t="s">
        <v>123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outlineLevel="1" x14ac:dyDescent="0.2">
      <c r="A10" s="221"/>
      <c r="B10" s="222"/>
      <c r="C10" s="253" t="s">
        <v>124</v>
      </c>
      <c r="D10" s="240"/>
      <c r="E10" s="240"/>
      <c r="F10" s="240"/>
      <c r="G10" s="240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14"/>
      <c r="Z10" s="214"/>
      <c r="AA10" s="214"/>
      <c r="AB10" s="214"/>
      <c r="AC10" s="214"/>
      <c r="AD10" s="214"/>
      <c r="AE10" s="214"/>
      <c r="AF10" s="214"/>
      <c r="AG10" s="214" t="s">
        <v>125</v>
      </c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outlineLevel="1" x14ac:dyDescent="0.2">
      <c r="A11" s="221"/>
      <c r="B11" s="222"/>
      <c r="C11" s="254" t="s">
        <v>126</v>
      </c>
      <c r="D11" s="241"/>
      <c r="E11" s="241"/>
      <c r="F11" s="241"/>
      <c r="G11" s="241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14"/>
      <c r="Z11" s="214"/>
      <c r="AA11" s="214"/>
      <c r="AB11" s="214"/>
      <c r="AC11" s="214"/>
      <c r="AD11" s="214"/>
      <c r="AE11" s="214"/>
      <c r="AF11" s="214"/>
      <c r="AG11" s="214" t="s">
        <v>127</v>
      </c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outlineLevel="1" x14ac:dyDescent="0.2">
      <c r="A12" s="221"/>
      <c r="B12" s="222"/>
      <c r="C12" s="255" t="s">
        <v>128</v>
      </c>
      <c r="D12" s="224"/>
      <c r="E12" s="225">
        <v>65.7</v>
      </c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14"/>
      <c r="Z12" s="214"/>
      <c r="AA12" s="214"/>
      <c r="AB12" s="214"/>
      <c r="AC12" s="214"/>
      <c r="AD12" s="214"/>
      <c r="AE12" s="214"/>
      <c r="AF12" s="214"/>
      <c r="AG12" s="214" t="s">
        <v>129</v>
      </c>
      <c r="AH12" s="214">
        <v>0</v>
      </c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ht="22.5" outlineLevel="1" x14ac:dyDescent="0.2">
      <c r="A13" s="233">
        <v>2</v>
      </c>
      <c r="B13" s="234" t="s">
        <v>130</v>
      </c>
      <c r="C13" s="252" t="s">
        <v>131</v>
      </c>
      <c r="D13" s="235" t="s">
        <v>132</v>
      </c>
      <c r="E13" s="236">
        <v>0.25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21</v>
      </c>
      <c r="M13" s="238">
        <f>G13*(1+L13/100)</f>
        <v>0</v>
      </c>
      <c r="N13" s="238">
        <v>0</v>
      </c>
      <c r="O13" s="238">
        <f>ROUND(E13*N13,2)</f>
        <v>0</v>
      </c>
      <c r="P13" s="238">
        <v>0</v>
      </c>
      <c r="Q13" s="238">
        <f>ROUND(E13*P13,2)</f>
        <v>0</v>
      </c>
      <c r="R13" s="238" t="s">
        <v>133</v>
      </c>
      <c r="S13" s="238" t="s">
        <v>121</v>
      </c>
      <c r="T13" s="239" t="s">
        <v>121</v>
      </c>
      <c r="U13" s="223">
        <v>18.22</v>
      </c>
      <c r="V13" s="223">
        <f>ROUND(E13*U13,2)</f>
        <v>4.5599999999999996</v>
      </c>
      <c r="W13" s="223"/>
      <c r="X13" s="223" t="s">
        <v>122</v>
      </c>
      <c r="Y13" s="214"/>
      <c r="Z13" s="214"/>
      <c r="AA13" s="214"/>
      <c r="AB13" s="214"/>
      <c r="AC13" s="214"/>
      <c r="AD13" s="214"/>
      <c r="AE13" s="214"/>
      <c r="AF13" s="214"/>
      <c r="AG13" s="214" t="s">
        <v>123</v>
      </c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outlineLevel="1" x14ac:dyDescent="0.2">
      <c r="A14" s="221"/>
      <c r="B14" s="222"/>
      <c r="C14" s="253" t="s">
        <v>134</v>
      </c>
      <c r="D14" s="240"/>
      <c r="E14" s="240"/>
      <c r="F14" s="240"/>
      <c r="G14" s="240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14"/>
      <c r="Z14" s="214"/>
      <c r="AA14" s="214"/>
      <c r="AB14" s="214"/>
      <c r="AC14" s="214"/>
      <c r="AD14" s="214"/>
      <c r="AE14" s="214"/>
      <c r="AF14" s="214"/>
      <c r="AG14" s="214" t="s">
        <v>125</v>
      </c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outlineLevel="1" x14ac:dyDescent="0.2">
      <c r="A15" s="221"/>
      <c r="B15" s="222"/>
      <c r="C15" s="254" t="s">
        <v>135</v>
      </c>
      <c r="D15" s="241"/>
      <c r="E15" s="241"/>
      <c r="F15" s="241"/>
      <c r="G15" s="241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14"/>
      <c r="Z15" s="214"/>
      <c r="AA15" s="214"/>
      <c r="AB15" s="214"/>
      <c r="AC15" s="214"/>
      <c r="AD15" s="214"/>
      <c r="AE15" s="214"/>
      <c r="AF15" s="214"/>
      <c r="AG15" s="214" t="s">
        <v>127</v>
      </c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outlineLevel="1" x14ac:dyDescent="0.2">
      <c r="A16" s="221"/>
      <c r="B16" s="222"/>
      <c r="C16" s="255" t="s">
        <v>136</v>
      </c>
      <c r="D16" s="224"/>
      <c r="E16" s="225">
        <v>0.25</v>
      </c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14"/>
      <c r="Z16" s="214"/>
      <c r="AA16" s="214"/>
      <c r="AB16" s="214"/>
      <c r="AC16" s="214"/>
      <c r="AD16" s="214"/>
      <c r="AE16" s="214"/>
      <c r="AF16" s="214"/>
      <c r="AG16" s="214" t="s">
        <v>129</v>
      </c>
      <c r="AH16" s="214">
        <v>0</v>
      </c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outlineLevel="1" x14ac:dyDescent="0.2">
      <c r="A17" s="233">
        <v>3</v>
      </c>
      <c r="B17" s="234" t="s">
        <v>137</v>
      </c>
      <c r="C17" s="252" t="s">
        <v>138</v>
      </c>
      <c r="D17" s="235" t="s">
        <v>132</v>
      </c>
      <c r="E17" s="236">
        <v>65.494510000000005</v>
      </c>
      <c r="F17" s="237"/>
      <c r="G17" s="238">
        <f>ROUND(E17*F17,2)</f>
        <v>0</v>
      </c>
      <c r="H17" s="237"/>
      <c r="I17" s="238">
        <f>ROUND(E17*H17,2)</f>
        <v>0</v>
      </c>
      <c r="J17" s="237"/>
      <c r="K17" s="238">
        <f>ROUND(E17*J17,2)</f>
        <v>0</v>
      </c>
      <c r="L17" s="238">
        <v>21</v>
      </c>
      <c r="M17" s="238">
        <f>G17*(1+L17/100)</f>
        <v>0</v>
      </c>
      <c r="N17" s="238">
        <v>0</v>
      </c>
      <c r="O17" s="238">
        <f>ROUND(E17*N17,2)</f>
        <v>0</v>
      </c>
      <c r="P17" s="238">
        <v>0</v>
      </c>
      <c r="Q17" s="238">
        <f>ROUND(E17*P17,2)</f>
        <v>0</v>
      </c>
      <c r="R17" s="238" t="s">
        <v>133</v>
      </c>
      <c r="S17" s="238" t="s">
        <v>121</v>
      </c>
      <c r="T17" s="239" t="s">
        <v>121</v>
      </c>
      <c r="U17" s="223">
        <v>0.12</v>
      </c>
      <c r="V17" s="223">
        <f>ROUND(E17*U17,2)</f>
        <v>7.86</v>
      </c>
      <c r="W17" s="223"/>
      <c r="X17" s="223" t="s">
        <v>122</v>
      </c>
      <c r="Y17" s="214"/>
      <c r="Z17" s="214"/>
      <c r="AA17" s="214"/>
      <c r="AB17" s="214"/>
      <c r="AC17" s="214"/>
      <c r="AD17" s="214"/>
      <c r="AE17" s="214"/>
      <c r="AF17" s="214"/>
      <c r="AG17" s="214" t="s">
        <v>139</v>
      </c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ht="33.75" outlineLevel="1" x14ac:dyDescent="0.2">
      <c r="A18" s="221"/>
      <c r="B18" s="222"/>
      <c r="C18" s="253" t="s">
        <v>140</v>
      </c>
      <c r="D18" s="240"/>
      <c r="E18" s="240"/>
      <c r="F18" s="240"/>
      <c r="G18" s="240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14"/>
      <c r="Z18" s="214"/>
      <c r="AA18" s="214"/>
      <c r="AB18" s="214"/>
      <c r="AC18" s="214"/>
      <c r="AD18" s="214"/>
      <c r="AE18" s="214"/>
      <c r="AF18" s="214"/>
      <c r="AG18" s="214" t="s">
        <v>125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42" t="str">
        <f>C18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8" s="214"/>
      <c r="BC18" s="214"/>
      <c r="BD18" s="214"/>
      <c r="BE18" s="214"/>
      <c r="BF18" s="214"/>
      <c r="BG18" s="214"/>
      <c r="BH18" s="214"/>
    </row>
    <row r="19" spans="1:60" outlineLevel="1" x14ac:dyDescent="0.2">
      <c r="A19" s="221"/>
      <c r="B19" s="222"/>
      <c r="C19" s="255" t="s">
        <v>141</v>
      </c>
      <c r="D19" s="224"/>
      <c r="E19" s="225">
        <v>63.334510000000002</v>
      </c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14"/>
      <c r="Z19" s="214"/>
      <c r="AA19" s="214"/>
      <c r="AB19" s="214"/>
      <c r="AC19" s="214"/>
      <c r="AD19" s="214"/>
      <c r="AE19" s="214"/>
      <c r="AF19" s="214"/>
      <c r="AG19" s="214" t="s">
        <v>129</v>
      </c>
      <c r="AH19" s="214">
        <v>0</v>
      </c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outlineLevel="1" x14ac:dyDescent="0.2">
      <c r="A20" s="221"/>
      <c r="B20" s="222"/>
      <c r="C20" s="255" t="s">
        <v>142</v>
      </c>
      <c r="D20" s="224"/>
      <c r="E20" s="225">
        <v>2.16</v>
      </c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14"/>
      <c r="Z20" s="214"/>
      <c r="AA20" s="214"/>
      <c r="AB20" s="214"/>
      <c r="AC20" s="214"/>
      <c r="AD20" s="214"/>
      <c r="AE20" s="214"/>
      <c r="AF20" s="214"/>
      <c r="AG20" s="214" t="s">
        <v>129</v>
      </c>
      <c r="AH20" s="214">
        <v>0</v>
      </c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outlineLevel="1" x14ac:dyDescent="0.2">
      <c r="A21" s="233">
        <v>4</v>
      </c>
      <c r="B21" s="234" t="s">
        <v>143</v>
      </c>
      <c r="C21" s="252" t="s">
        <v>144</v>
      </c>
      <c r="D21" s="235" t="s">
        <v>132</v>
      </c>
      <c r="E21" s="236">
        <v>65.494510000000005</v>
      </c>
      <c r="F21" s="237"/>
      <c r="G21" s="238">
        <f>ROUND(E21*F21,2)</f>
        <v>0</v>
      </c>
      <c r="H21" s="237"/>
      <c r="I21" s="238">
        <f>ROUND(E21*H21,2)</f>
        <v>0</v>
      </c>
      <c r="J21" s="237"/>
      <c r="K21" s="238">
        <f>ROUND(E21*J21,2)</f>
        <v>0</v>
      </c>
      <c r="L21" s="238">
        <v>21</v>
      </c>
      <c r="M21" s="238">
        <f>G21*(1+L21/100)</f>
        <v>0</v>
      </c>
      <c r="N21" s="238">
        <v>0</v>
      </c>
      <c r="O21" s="238">
        <f>ROUND(E21*N21,2)</f>
        <v>0</v>
      </c>
      <c r="P21" s="238">
        <v>0</v>
      </c>
      <c r="Q21" s="238">
        <f>ROUND(E21*P21,2)</f>
        <v>0</v>
      </c>
      <c r="R21" s="238" t="s">
        <v>133</v>
      </c>
      <c r="S21" s="238" t="s">
        <v>121</v>
      </c>
      <c r="T21" s="239" t="s">
        <v>121</v>
      </c>
      <c r="U21" s="223">
        <v>7.0000000000000007E-2</v>
      </c>
      <c r="V21" s="223">
        <f>ROUND(E21*U21,2)</f>
        <v>4.58</v>
      </c>
      <c r="W21" s="223"/>
      <c r="X21" s="223" t="s">
        <v>122</v>
      </c>
      <c r="Y21" s="214"/>
      <c r="Z21" s="214"/>
      <c r="AA21" s="214"/>
      <c r="AB21" s="214"/>
      <c r="AC21" s="214"/>
      <c r="AD21" s="214"/>
      <c r="AE21" s="214"/>
      <c r="AF21" s="214"/>
      <c r="AG21" s="214" t="s">
        <v>123</v>
      </c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outlineLevel="1" x14ac:dyDescent="0.2">
      <c r="A22" s="221"/>
      <c r="B22" s="222"/>
      <c r="C22" s="253" t="s">
        <v>145</v>
      </c>
      <c r="D22" s="240"/>
      <c r="E22" s="240"/>
      <c r="F22" s="240"/>
      <c r="G22" s="240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14"/>
      <c r="Z22" s="214"/>
      <c r="AA22" s="214"/>
      <c r="AB22" s="214"/>
      <c r="AC22" s="214"/>
      <c r="AD22" s="214"/>
      <c r="AE22" s="214"/>
      <c r="AF22" s="214"/>
      <c r="AG22" s="214" t="s">
        <v>125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outlineLevel="1" x14ac:dyDescent="0.2">
      <c r="A23" s="221"/>
      <c r="B23" s="222"/>
      <c r="C23" s="255" t="s">
        <v>146</v>
      </c>
      <c r="D23" s="224"/>
      <c r="E23" s="225">
        <v>65.494510000000005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14"/>
      <c r="Z23" s="214"/>
      <c r="AA23" s="214"/>
      <c r="AB23" s="214"/>
      <c r="AC23" s="214"/>
      <c r="AD23" s="214"/>
      <c r="AE23" s="214"/>
      <c r="AF23" s="214"/>
      <c r="AG23" s="214" t="s">
        <v>129</v>
      </c>
      <c r="AH23" s="214">
        <v>5</v>
      </c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ht="22.5" outlineLevel="1" x14ac:dyDescent="0.2">
      <c r="A24" s="233">
        <v>5</v>
      </c>
      <c r="B24" s="234" t="s">
        <v>147</v>
      </c>
      <c r="C24" s="252" t="s">
        <v>148</v>
      </c>
      <c r="D24" s="235" t="s">
        <v>132</v>
      </c>
      <c r="E24" s="236">
        <v>32.75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21</v>
      </c>
      <c r="M24" s="238">
        <f>G24*(1+L24/100)</f>
        <v>0</v>
      </c>
      <c r="N24" s="238">
        <v>0</v>
      </c>
      <c r="O24" s="238">
        <f>ROUND(E24*N24,2)</f>
        <v>0</v>
      </c>
      <c r="P24" s="238">
        <v>0</v>
      </c>
      <c r="Q24" s="238">
        <f>ROUND(E24*P24,2)</f>
        <v>0</v>
      </c>
      <c r="R24" s="238" t="s">
        <v>133</v>
      </c>
      <c r="S24" s="238" t="s">
        <v>121</v>
      </c>
      <c r="T24" s="239" t="s">
        <v>121</v>
      </c>
      <c r="U24" s="223">
        <v>0.01</v>
      </c>
      <c r="V24" s="223">
        <f>ROUND(E24*U24,2)</f>
        <v>0.33</v>
      </c>
      <c r="W24" s="223"/>
      <c r="X24" s="223" t="s">
        <v>122</v>
      </c>
      <c r="Y24" s="214"/>
      <c r="Z24" s="214"/>
      <c r="AA24" s="214"/>
      <c r="AB24" s="214"/>
      <c r="AC24" s="214"/>
      <c r="AD24" s="214"/>
      <c r="AE24" s="214"/>
      <c r="AF24" s="214"/>
      <c r="AG24" s="214" t="s">
        <v>123</v>
      </c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outlineLevel="1" x14ac:dyDescent="0.2">
      <c r="A25" s="221"/>
      <c r="B25" s="222"/>
      <c r="C25" s="253" t="s">
        <v>145</v>
      </c>
      <c r="D25" s="240"/>
      <c r="E25" s="240"/>
      <c r="F25" s="240"/>
      <c r="G25" s="240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14"/>
      <c r="Z25" s="214"/>
      <c r="AA25" s="214"/>
      <c r="AB25" s="214"/>
      <c r="AC25" s="214"/>
      <c r="AD25" s="214"/>
      <c r="AE25" s="214"/>
      <c r="AF25" s="214"/>
      <c r="AG25" s="214" t="s">
        <v>125</v>
      </c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outlineLevel="1" x14ac:dyDescent="0.2">
      <c r="A26" s="221"/>
      <c r="B26" s="222"/>
      <c r="C26" s="255" t="s">
        <v>149</v>
      </c>
      <c r="D26" s="224"/>
      <c r="E26" s="225">
        <v>32.75</v>
      </c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14"/>
      <c r="Z26" s="214"/>
      <c r="AA26" s="214"/>
      <c r="AB26" s="214"/>
      <c r="AC26" s="214"/>
      <c r="AD26" s="214"/>
      <c r="AE26" s="214"/>
      <c r="AF26" s="214"/>
      <c r="AG26" s="214" t="s">
        <v>129</v>
      </c>
      <c r="AH26" s="214">
        <v>0</v>
      </c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ht="22.5" outlineLevel="1" x14ac:dyDescent="0.2">
      <c r="A27" s="233">
        <v>6</v>
      </c>
      <c r="B27" s="234" t="s">
        <v>150</v>
      </c>
      <c r="C27" s="252" t="s">
        <v>151</v>
      </c>
      <c r="D27" s="235" t="s">
        <v>132</v>
      </c>
      <c r="E27" s="236">
        <v>30.88673</v>
      </c>
      <c r="F27" s="237"/>
      <c r="G27" s="238">
        <f>ROUND(E27*F27,2)</f>
        <v>0</v>
      </c>
      <c r="H27" s="237"/>
      <c r="I27" s="238">
        <f>ROUND(E27*H27,2)</f>
        <v>0</v>
      </c>
      <c r="J27" s="237"/>
      <c r="K27" s="238">
        <f>ROUND(E27*J27,2)</f>
        <v>0</v>
      </c>
      <c r="L27" s="238">
        <v>21</v>
      </c>
      <c r="M27" s="238">
        <f>G27*(1+L27/100)</f>
        <v>0</v>
      </c>
      <c r="N27" s="238">
        <v>0</v>
      </c>
      <c r="O27" s="238">
        <f>ROUND(E27*N27,2)</f>
        <v>0</v>
      </c>
      <c r="P27" s="238">
        <v>0</v>
      </c>
      <c r="Q27" s="238">
        <f>ROUND(E27*P27,2)</f>
        <v>0</v>
      </c>
      <c r="R27" s="238" t="s">
        <v>133</v>
      </c>
      <c r="S27" s="238" t="s">
        <v>121</v>
      </c>
      <c r="T27" s="239" t="s">
        <v>121</v>
      </c>
      <c r="U27" s="223">
        <v>0.2</v>
      </c>
      <c r="V27" s="223">
        <f>ROUND(E27*U27,2)</f>
        <v>6.18</v>
      </c>
      <c r="W27" s="223"/>
      <c r="X27" s="223" t="s">
        <v>122</v>
      </c>
      <c r="Y27" s="214"/>
      <c r="Z27" s="214"/>
      <c r="AA27" s="214"/>
      <c r="AB27" s="214"/>
      <c r="AC27" s="214"/>
      <c r="AD27" s="214"/>
      <c r="AE27" s="214"/>
      <c r="AF27" s="214"/>
      <c r="AG27" s="214" t="s">
        <v>139</v>
      </c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outlineLevel="1" x14ac:dyDescent="0.2">
      <c r="A28" s="221"/>
      <c r="B28" s="222"/>
      <c r="C28" s="253" t="s">
        <v>152</v>
      </c>
      <c r="D28" s="240"/>
      <c r="E28" s="240"/>
      <c r="F28" s="240"/>
      <c r="G28" s="240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14"/>
      <c r="Z28" s="214"/>
      <c r="AA28" s="214"/>
      <c r="AB28" s="214"/>
      <c r="AC28" s="214"/>
      <c r="AD28" s="214"/>
      <c r="AE28" s="214"/>
      <c r="AF28" s="214"/>
      <c r="AG28" s="214" t="s">
        <v>125</v>
      </c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outlineLevel="1" x14ac:dyDescent="0.2">
      <c r="A29" s="221"/>
      <c r="B29" s="222"/>
      <c r="C29" s="255" t="s">
        <v>146</v>
      </c>
      <c r="D29" s="224"/>
      <c r="E29" s="225">
        <v>65.494510000000005</v>
      </c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14"/>
      <c r="Z29" s="214"/>
      <c r="AA29" s="214"/>
      <c r="AB29" s="214"/>
      <c r="AC29" s="214"/>
      <c r="AD29" s="214"/>
      <c r="AE29" s="214"/>
      <c r="AF29" s="214"/>
      <c r="AG29" s="214" t="s">
        <v>129</v>
      </c>
      <c r="AH29" s="214">
        <v>5</v>
      </c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outlineLevel="1" x14ac:dyDescent="0.2">
      <c r="A30" s="221"/>
      <c r="B30" s="222"/>
      <c r="C30" s="255" t="s">
        <v>153</v>
      </c>
      <c r="D30" s="224"/>
      <c r="E30" s="225">
        <v>-34.607779999999998</v>
      </c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14"/>
      <c r="Z30" s="214"/>
      <c r="AA30" s="214"/>
      <c r="AB30" s="214"/>
      <c r="AC30" s="214"/>
      <c r="AD30" s="214"/>
      <c r="AE30" s="214"/>
      <c r="AF30" s="214"/>
      <c r="AG30" s="214" t="s">
        <v>129</v>
      </c>
      <c r="AH30" s="214">
        <v>0</v>
      </c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outlineLevel="1" x14ac:dyDescent="0.2">
      <c r="A31" s="233">
        <v>7</v>
      </c>
      <c r="B31" s="234" t="s">
        <v>154</v>
      </c>
      <c r="C31" s="252" t="s">
        <v>155</v>
      </c>
      <c r="D31" s="235" t="s">
        <v>132</v>
      </c>
      <c r="E31" s="236">
        <v>32.75</v>
      </c>
      <c r="F31" s="237"/>
      <c r="G31" s="238">
        <f>ROUND(E31*F31,2)</f>
        <v>0</v>
      </c>
      <c r="H31" s="237"/>
      <c r="I31" s="238">
        <f>ROUND(E31*H31,2)</f>
        <v>0</v>
      </c>
      <c r="J31" s="237"/>
      <c r="K31" s="238">
        <f>ROUND(E31*J31,2)</f>
        <v>0</v>
      </c>
      <c r="L31" s="238">
        <v>21</v>
      </c>
      <c r="M31" s="238">
        <f>G31*(1+L31/100)</f>
        <v>0</v>
      </c>
      <c r="N31" s="238">
        <v>0</v>
      </c>
      <c r="O31" s="238">
        <f>ROUND(E31*N31,2)</f>
        <v>0</v>
      </c>
      <c r="P31" s="238">
        <v>0</v>
      </c>
      <c r="Q31" s="238">
        <f>ROUND(E31*P31,2)</f>
        <v>0</v>
      </c>
      <c r="R31" s="238" t="s">
        <v>133</v>
      </c>
      <c r="S31" s="238" t="s">
        <v>121</v>
      </c>
      <c r="T31" s="239" t="s">
        <v>121</v>
      </c>
      <c r="U31" s="223">
        <v>0</v>
      </c>
      <c r="V31" s="223">
        <f>ROUND(E31*U31,2)</f>
        <v>0</v>
      </c>
      <c r="W31" s="223"/>
      <c r="X31" s="223" t="s">
        <v>122</v>
      </c>
      <c r="Y31" s="214"/>
      <c r="Z31" s="214"/>
      <c r="AA31" s="214"/>
      <c r="AB31" s="214"/>
      <c r="AC31" s="214"/>
      <c r="AD31" s="214"/>
      <c r="AE31" s="214"/>
      <c r="AF31" s="214"/>
      <c r="AG31" s="214" t="s">
        <v>123</v>
      </c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outlineLevel="1" x14ac:dyDescent="0.2">
      <c r="A32" s="221"/>
      <c r="B32" s="222"/>
      <c r="C32" s="255" t="s">
        <v>156</v>
      </c>
      <c r="D32" s="224"/>
      <c r="E32" s="225">
        <v>32.75</v>
      </c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14"/>
      <c r="Z32" s="214"/>
      <c r="AA32" s="214"/>
      <c r="AB32" s="214"/>
      <c r="AC32" s="214"/>
      <c r="AD32" s="214"/>
      <c r="AE32" s="214"/>
      <c r="AF32" s="214"/>
      <c r="AG32" s="214" t="s">
        <v>129</v>
      </c>
      <c r="AH32" s="214">
        <v>5</v>
      </c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x14ac:dyDescent="0.2">
      <c r="A33" s="227" t="s">
        <v>115</v>
      </c>
      <c r="B33" s="228" t="s">
        <v>64</v>
      </c>
      <c r="C33" s="251" t="s">
        <v>65</v>
      </c>
      <c r="D33" s="229"/>
      <c r="E33" s="230"/>
      <c r="F33" s="231"/>
      <c r="G33" s="231">
        <f>SUMIF(AG34:AG44,"&lt;&gt;NOR",G34:G44)</f>
        <v>0</v>
      </c>
      <c r="H33" s="231"/>
      <c r="I33" s="231">
        <f>SUM(I34:I44)</f>
        <v>0</v>
      </c>
      <c r="J33" s="231"/>
      <c r="K33" s="231">
        <f>SUM(K34:K44)</f>
        <v>0</v>
      </c>
      <c r="L33" s="231"/>
      <c r="M33" s="231">
        <f>SUM(M34:M44)</f>
        <v>0</v>
      </c>
      <c r="N33" s="231"/>
      <c r="O33" s="231">
        <f>SUM(O34:O44)</f>
        <v>82.86</v>
      </c>
      <c r="P33" s="231"/>
      <c r="Q33" s="231">
        <f>SUM(Q34:Q44)</f>
        <v>0</v>
      </c>
      <c r="R33" s="231"/>
      <c r="S33" s="231"/>
      <c r="T33" s="232"/>
      <c r="U33" s="226"/>
      <c r="V33" s="226">
        <f>SUM(V34:V44)</f>
        <v>143.52000000000001</v>
      </c>
      <c r="W33" s="226"/>
      <c r="X33" s="226"/>
      <c r="AG33" t="s">
        <v>116</v>
      </c>
    </row>
    <row r="34" spans="1:60" ht="22.5" outlineLevel="1" x14ac:dyDescent="0.2">
      <c r="A34" s="233">
        <v>8</v>
      </c>
      <c r="B34" s="234" t="s">
        <v>157</v>
      </c>
      <c r="C34" s="252" t="s">
        <v>158</v>
      </c>
      <c r="D34" s="235" t="s">
        <v>119</v>
      </c>
      <c r="E34" s="236">
        <v>65.7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21</v>
      </c>
      <c r="M34" s="238">
        <f>G34*(1+L34/100)</f>
        <v>0</v>
      </c>
      <c r="N34" s="238">
        <v>0.16192000000000001</v>
      </c>
      <c r="O34" s="238">
        <f>ROUND(E34*N34,2)</f>
        <v>10.64</v>
      </c>
      <c r="P34" s="238">
        <v>0</v>
      </c>
      <c r="Q34" s="238">
        <f>ROUND(E34*P34,2)</f>
        <v>0</v>
      </c>
      <c r="R34" s="238" t="s">
        <v>120</v>
      </c>
      <c r="S34" s="238" t="s">
        <v>121</v>
      </c>
      <c r="T34" s="239" t="s">
        <v>121</v>
      </c>
      <c r="U34" s="223">
        <v>0.09</v>
      </c>
      <c r="V34" s="223">
        <f>ROUND(E34*U34,2)</f>
        <v>5.91</v>
      </c>
      <c r="W34" s="223"/>
      <c r="X34" s="223" t="s">
        <v>122</v>
      </c>
      <c r="Y34" s="214"/>
      <c r="Z34" s="214"/>
      <c r="AA34" s="214"/>
      <c r="AB34" s="214"/>
      <c r="AC34" s="214"/>
      <c r="AD34" s="214"/>
      <c r="AE34" s="214"/>
      <c r="AF34" s="214"/>
      <c r="AG34" s="214" t="s">
        <v>139</v>
      </c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outlineLevel="1" x14ac:dyDescent="0.2">
      <c r="A35" s="221"/>
      <c r="B35" s="222"/>
      <c r="C35" s="253" t="s">
        <v>159</v>
      </c>
      <c r="D35" s="240"/>
      <c r="E35" s="240"/>
      <c r="F35" s="240"/>
      <c r="G35" s="240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14"/>
      <c r="Z35" s="214"/>
      <c r="AA35" s="214"/>
      <c r="AB35" s="214"/>
      <c r="AC35" s="214"/>
      <c r="AD35" s="214"/>
      <c r="AE35" s="214"/>
      <c r="AF35" s="214"/>
      <c r="AG35" s="214" t="s">
        <v>125</v>
      </c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outlineLevel="1" x14ac:dyDescent="0.2">
      <c r="A36" s="221"/>
      <c r="B36" s="222"/>
      <c r="C36" s="255" t="s">
        <v>128</v>
      </c>
      <c r="D36" s="224"/>
      <c r="E36" s="225">
        <v>65.7</v>
      </c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14"/>
      <c r="Z36" s="214"/>
      <c r="AA36" s="214"/>
      <c r="AB36" s="214"/>
      <c r="AC36" s="214"/>
      <c r="AD36" s="214"/>
      <c r="AE36" s="214"/>
      <c r="AF36" s="214"/>
      <c r="AG36" s="214" t="s">
        <v>129</v>
      </c>
      <c r="AH36" s="214">
        <v>0</v>
      </c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outlineLevel="1" x14ac:dyDescent="0.2">
      <c r="A37" s="233">
        <v>9</v>
      </c>
      <c r="B37" s="234" t="s">
        <v>160</v>
      </c>
      <c r="C37" s="252" t="s">
        <v>161</v>
      </c>
      <c r="D37" s="235" t="s">
        <v>119</v>
      </c>
      <c r="E37" s="236">
        <v>73</v>
      </c>
      <c r="F37" s="237"/>
      <c r="G37" s="238">
        <f>ROUND(E37*F37,2)</f>
        <v>0</v>
      </c>
      <c r="H37" s="237"/>
      <c r="I37" s="238">
        <f>ROUND(E37*H37,2)</f>
        <v>0</v>
      </c>
      <c r="J37" s="237"/>
      <c r="K37" s="238">
        <f>ROUND(E37*J37,2)</f>
        <v>0</v>
      </c>
      <c r="L37" s="238">
        <v>21</v>
      </c>
      <c r="M37" s="238">
        <f>G37*(1+L37/100)</f>
        <v>0</v>
      </c>
      <c r="N37" s="238">
        <v>0.35694999999999999</v>
      </c>
      <c r="O37" s="238">
        <f>ROUND(E37*N37,2)</f>
        <v>26.06</v>
      </c>
      <c r="P37" s="238">
        <v>0</v>
      </c>
      <c r="Q37" s="238">
        <f>ROUND(E37*P37,2)</f>
        <v>0</v>
      </c>
      <c r="R37" s="238"/>
      <c r="S37" s="238" t="s">
        <v>121</v>
      </c>
      <c r="T37" s="239" t="s">
        <v>121</v>
      </c>
      <c r="U37" s="223">
        <v>1.48</v>
      </c>
      <c r="V37" s="223">
        <f>ROUND(E37*U37,2)</f>
        <v>108.04</v>
      </c>
      <c r="W37" s="223"/>
      <c r="X37" s="223" t="s">
        <v>122</v>
      </c>
      <c r="Y37" s="214"/>
      <c r="Z37" s="214"/>
      <c r="AA37" s="214"/>
      <c r="AB37" s="214"/>
      <c r="AC37" s="214"/>
      <c r="AD37" s="214"/>
      <c r="AE37" s="214"/>
      <c r="AF37" s="214"/>
      <c r="AG37" s="214" t="s">
        <v>139</v>
      </c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outlineLevel="1" x14ac:dyDescent="0.2">
      <c r="A38" s="221"/>
      <c r="B38" s="222"/>
      <c r="C38" s="255" t="s">
        <v>162</v>
      </c>
      <c r="D38" s="224"/>
      <c r="E38" s="225">
        <v>73</v>
      </c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14"/>
      <c r="Z38" s="214"/>
      <c r="AA38" s="214"/>
      <c r="AB38" s="214"/>
      <c r="AC38" s="214"/>
      <c r="AD38" s="214"/>
      <c r="AE38" s="214"/>
      <c r="AF38" s="214"/>
      <c r="AG38" s="214" t="s">
        <v>129</v>
      </c>
      <c r="AH38" s="214">
        <v>0</v>
      </c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outlineLevel="1" x14ac:dyDescent="0.2">
      <c r="A39" s="233">
        <v>10</v>
      </c>
      <c r="B39" s="234" t="s">
        <v>163</v>
      </c>
      <c r="C39" s="252" t="s">
        <v>164</v>
      </c>
      <c r="D39" s="235" t="s">
        <v>119</v>
      </c>
      <c r="E39" s="236">
        <v>65.7</v>
      </c>
      <c r="F39" s="237"/>
      <c r="G39" s="238">
        <f>ROUND(E39*F39,2)</f>
        <v>0</v>
      </c>
      <c r="H39" s="237"/>
      <c r="I39" s="238">
        <f>ROUND(E39*H39,2)</f>
        <v>0</v>
      </c>
      <c r="J39" s="237"/>
      <c r="K39" s="238">
        <f>ROUND(E39*J39,2)</f>
        <v>0</v>
      </c>
      <c r="L39" s="238">
        <v>21</v>
      </c>
      <c r="M39" s="238">
        <f>G39*(1+L39/100)</f>
        <v>0</v>
      </c>
      <c r="N39" s="238">
        <v>7.3899999999999993E-2</v>
      </c>
      <c r="O39" s="238">
        <f>ROUND(E39*N39,2)</f>
        <v>4.8600000000000003</v>
      </c>
      <c r="P39" s="238">
        <v>0</v>
      </c>
      <c r="Q39" s="238">
        <f>ROUND(E39*P39,2)</f>
        <v>0</v>
      </c>
      <c r="R39" s="238" t="s">
        <v>120</v>
      </c>
      <c r="S39" s="238" t="s">
        <v>121</v>
      </c>
      <c r="T39" s="239" t="s">
        <v>121</v>
      </c>
      <c r="U39" s="223">
        <v>0.45</v>
      </c>
      <c r="V39" s="223">
        <f>ROUND(E39*U39,2)</f>
        <v>29.57</v>
      </c>
      <c r="W39" s="223"/>
      <c r="X39" s="223" t="s">
        <v>122</v>
      </c>
      <c r="Y39" s="214"/>
      <c r="Z39" s="214"/>
      <c r="AA39" s="214"/>
      <c r="AB39" s="214"/>
      <c r="AC39" s="214"/>
      <c r="AD39" s="214"/>
      <c r="AE39" s="214"/>
      <c r="AF39" s="214"/>
      <c r="AG39" s="214" t="s">
        <v>123</v>
      </c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ht="22.5" outlineLevel="1" x14ac:dyDescent="0.2">
      <c r="A40" s="221"/>
      <c r="B40" s="222"/>
      <c r="C40" s="253" t="s">
        <v>165</v>
      </c>
      <c r="D40" s="240"/>
      <c r="E40" s="240"/>
      <c r="F40" s="240"/>
      <c r="G40" s="240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14"/>
      <c r="Z40" s="214"/>
      <c r="AA40" s="214"/>
      <c r="AB40" s="214"/>
      <c r="AC40" s="214"/>
      <c r="AD40" s="214"/>
      <c r="AE40" s="214"/>
      <c r="AF40" s="214"/>
      <c r="AG40" s="214" t="s">
        <v>125</v>
      </c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42" t="str">
        <f>C40</f>
        <v>s provedením lože z kameniva drceného, s vyplněním spár, s dvojitým hutněním a se smetením přebytečného materiálu na krajnici. S dodáním hmot pro lože a výplň spár.</v>
      </c>
      <c r="BB40" s="214"/>
      <c r="BC40" s="214"/>
      <c r="BD40" s="214"/>
      <c r="BE40" s="214"/>
      <c r="BF40" s="214"/>
      <c r="BG40" s="214"/>
      <c r="BH40" s="214"/>
    </row>
    <row r="41" spans="1:60" outlineLevel="1" x14ac:dyDescent="0.2">
      <c r="A41" s="221"/>
      <c r="B41" s="222"/>
      <c r="C41" s="255" t="s">
        <v>128</v>
      </c>
      <c r="D41" s="224"/>
      <c r="E41" s="225">
        <v>65.7</v>
      </c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14"/>
      <c r="Z41" s="214"/>
      <c r="AA41" s="214"/>
      <c r="AB41" s="214"/>
      <c r="AC41" s="214"/>
      <c r="AD41" s="214"/>
      <c r="AE41" s="214"/>
      <c r="AF41" s="214"/>
      <c r="AG41" s="214" t="s">
        <v>129</v>
      </c>
      <c r="AH41" s="214">
        <v>0</v>
      </c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outlineLevel="1" x14ac:dyDescent="0.2">
      <c r="A42" s="233">
        <v>11</v>
      </c>
      <c r="B42" s="234" t="s">
        <v>166</v>
      </c>
      <c r="C42" s="252" t="s">
        <v>167</v>
      </c>
      <c r="D42" s="235" t="s">
        <v>168</v>
      </c>
      <c r="E42" s="236">
        <v>41.301000000000002</v>
      </c>
      <c r="F42" s="237"/>
      <c r="G42" s="238">
        <f>ROUND(E42*F42,2)</f>
        <v>0</v>
      </c>
      <c r="H42" s="237"/>
      <c r="I42" s="238">
        <f>ROUND(E42*H42,2)</f>
        <v>0</v>
      </c>
      <c r="J42" s="237"/>
      <c r="K42" s="238">
        <f>ROUND(E42*J42,2)</f>
        <v>0</v>
      </c>
      <c r="L42" s="238">
        <v>21</v>
      </c>
      <c r="M42" s="238">
        <f>G42*(1+L42/100)</f>
        <v>0</v>
      </c>
      <c r="N42" s="238">
        <v>1</v>
      </c>
      <c r="O42" s="238">
        <f>ROUND(E42*N42,2)</f>
        <v>41.3</v>
      </c>
      <c r="P42" s="238">
        <v>0</v>
      </c>
      <c r="Q42" s="238">
        <f>ROUND(E42*P42,2)</f>
        <v>0</v>
      </c>
      <c r="R42" s="238" t="s">
        <v>169</v>
      </c>
      <c r="S42" s="238" t="s">
        <v>121</v>
      </c>
      <c r="T42" s="239" t="s">
        <v>121</v>
      </c>
      <c r="U42" s="223">
        <v>0</v>
      </c>
      <c r="V42" s="223">
        <f>ROUND(E42*U42,2)</f>
        <v>0</v>
      </c>
      <c r="W42" s="223"/>
      <c r="X42" s="223" t="s">
        <v>170</v>
      </c>
      <c r="Y42" s="214"/>
      <c r="Z42" s="214"/>
      <c r="AA42" s="214"/>
      <c r="AB42" s="214"/>
      <c r="AC42" s="214"/>
      <c r="AD42" s="214"/>
      <c r="AE42" s="214"/>
      <c r="AF42" s="214"/>
      <c r="AG42" s="214" t="s">
        <v>171</v>
      </c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outlineLevel="1" x14ac:dyDescent="0.2">
      <c r="A43" s="221"/>
      <c r="B43" s="222"/>
      <c r="C43" s="255" t="s">
        <v>172</v>
      </c>
      <c r="D43" s="224"/>
      <c r="E43" s="225">
        <v>13.5</v>
      </c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14"/>
      <c r="Z43" s="214"/>
      <c r="AA43" s="214"/>
      <c r="AB43" s="214"/>
      <c r="AC43" s="214"/>
      <c r="AD43" s="214"/>
      <c r="AE43" s="214"/>
      <c r="AF43" s="214"/>
      <c r="AG43" s="214" t="s">
        <v>129</v>
      </c>
      <c r="AH43" s="214">
        <v>0</v>
      </c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outlineLevel="1" x14ac:dyDescent="0.2">
      <c r="A44" s="221"/>
      <c r="B44" s="222"/>
      <c r="C44" s="255" t="s">
        <v>173</v>
      </c>
      <c r="D44" s="224"/>
      <c r="E44" s="225">
        <v>27.800999999999998</v>
      </c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14"/>
      <c r="Z44" s="214"/>
      <c r="AA44" s="214"/>
      <c r="AB44" s="214"/>
      <c r="AC44" s="214"/>
      <c r="AD44" s="214"/>
      <c r="AE44" s="214"/>
      <c r="AF44" s="214"/>
      <c r="AG44" s="214" t="s">
        <v>129</v>
      </c>
      <c r="AH44" s="214">
        <v>0</v>
      </c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x14ac:dyDescent="0.2">
      <c r="A45" s="227" t="s">
        <v>115</v>
      </c>
      <c r="B45" s="228" t="s">
        <v>66</v>
      </c>
      <c r="C45" s="251" t="s">
        <v>67</v>
      </c>
      <c r="D45" s="229"/>
      <c r="E45" s="230"/>
      <c r="F45" s="231"/>
      <c r="G45" s="231">
        <f>SUMIF(AG46:AG47,"&lt;&gt;NOR",G46:G47)</f>
        <v>0</v>
      </c>
      <c r="H45" s="231"/>
      <c r="I45" s="231">
        <f>SUM(I46:I47)</f>
        <v>0</v>
      </c>
      <c r="J45" s="231"/>
      <c r="K45" s="231">
        <f>SUM(K46:K47)</f>
        <v>0</v>
      </c>
      <c r="L45" s="231"/>
      <c r="M45" s="231">
        <f>SUM(M46:M47)</f>
        <v>0</v>
      </c>
      <c r="N45" s="231"/>
      <c r="O45" s="231">
        <f>SUM(O46:O47)</f>
        <v>0.01</v>
      </c>
      <c r="P45" s="231"/>
      <c r="Q45" s="231">
        <f>SUM(Q46:Q47)</f>
        <v>0</v>
      </c>
      <c r="R45" s="231"/>
      <c r="S45" s="231"/>
      <c r="T45" s="232"/>
      <c r="U45" s="226"/>
      <c r="V45" s="226">
        <f>SUM(V46:V47)</f>
        <v>0.6</v>
      </c>
      <c r="W45" s="226"/>
      <c r="X45" s="226"/>
      <c r="AG45" t="s">
        <v>116</v>
      </c>
    </row>
    <row r="46" spans="1:60" ht="22.5" outlineLevel="1" x14ac:dyDescent="0.2">
      <c r="A46" s="233">
        <v>12</v>
      </c>
      <c r="B46" s="234" t="s">
        <v>174</v>
      </c>
      <c r="C46" s="252" t="s">
        <v>175</v>
      </c>
      <c r="D46" s="235" t="s">
        <v>176</v>
      </c>
      <c r="E46" s="236">
        <v>5</v>
      </c>
      <c r="F46" s="237"/>
      <c r="G46" s="238">
        <f>ROUND(E46*F46,2)</f>
        <v>0</v>
      </c>
      <c r="H46" s="237"/>
      <c r="I46" s="238">
        <f>ROUND(E46*H46,2)</f>
        <v>0</v>
      </c>
      <c r="J46" s="237"/>
      <c r="K46" s="238">
        <f>ROUND(E46*J46,2)</f>
        <v>0</v>
      </c>
      <c r="L46" s="238">
        <v>21</v>
      </c>
      <c r="M46" s="238">
        <f>G46*(1+L46/100)</f>
        <v>0</v>
      </c>
      <c r="N46" s="238">
        <v>1.56E-3</v>
      </c>
      <c r="O46" s="238">
        <f>ROUND(E46*N46,2)</f>
        <v>0.01</v>
      </c>
      <c r="P46" s="238">
        <v>0</v>
      </c>
      <c r="Q46" s="238">
        <f>ROUND(E46*P46,2)</f>
        <v>0</v>
      </c>
      <c r="R46" s="238" t="s">
        <v>177</v>
      </c>
      <c r="S46" s="238" t="s">
        <v>121</v>
      </c>
      <c r="T46" s="239" t="s">
        <v>121</v>
      </c>
      <c r="U46" s="223">
        <v>0.12</v>
      </c>
      <c r="V46" s="223">
        <f>ROUND(E46*U46,2)</f>
        <v>0.6</v>
      </c>
      <c r="W46" s="223"/>
      <c r="X46" s="223" t="s">
        <v>122</v>
      </c>
      <c r="Y46" s="214"/>
      <c r="Z46" s="214"/>
      <c r="AA46" s="214"/>
      <c r="AB46" s="214"/>
      <c r="AC46" s="214"/>
      <c r="AD46" s="214"/>
      <c r="AE46" s="214"/>
      <c r="AF46" s="214"/>
      <c r="AG46" s="214" t="s">
        <v>139</v>
      </c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outlineLevel="1" x14ac:dyDescent="0.2">
      <c r="A47" s="221"/>
      <c r="B47" s="222"/>
      <c r="C47" s="253" t="s">
        <v>178</v>
      </c>
      <c r="D47" s="240"/>
      <c r="E47" s="240"/>
      <c r="F47" s="240"/>
      <c r="G47" s="240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14"/>
      <c r="Z47" s="214"/>
      <c r="AA47" s="214"/>
      <c r="AB47" s="214"/>
      <c r="AC47" s="214"/>
      <c r="AD47" s="214"/>
      <c r="AE47" s="214"/>
      <c r="AF47" s="214"/>
      <c r="AG47" s="214" t="s">
        <v>125</v>
      </c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60" x14ac:dyDescent="0.2">
      <c r="A48" s="227" t="s">
        <v>115</v>
      </c>
      <c r="B48" s="228" t="s">
        <v>68</v>
      </c>
      <c r="C48" s="251" t="s">
        <v>69</v>
      </c>
      <c r="D48" s="229"/>
      <c r="E48" s="230"/>
      <c r="F48" s="231"/>
      <c r="G48" s="231">
        <f>SUMIF(AG49:AG71,"&lt;&gt;NOR",G49:G71)</f>
        <v>0</v>
      </c>
      <c r="H48" s="231"/>
      <c r="I48" s="231">
        <f>SUM(I49:I71)</f>
        <v>0</v>
      </c>
      <c r="J48" s="231"/>
      <c r="K48" s="231">
        <f>SUM(K49:K71)</f>
        <v>0</v>
      </c>
      <c r="L48" s="231"/>
      <c r="M48" s="231">
        <f>SUM(M49:M71)</f>
        <v>0</v>
      </c>
      <c r="N48" s="231"/>
      <c r="O48" s="231">
        <f>SUM(O49:O71)</f>
        <v>37.94</v>
      </c>
      <c r="P48" s="231"/>
      <c r="Q48" s="231">
        <f>SUM(Q49:Q71)</f>
        <v>0</v>
      </c>
      <c r="R48" s="231"/>
      <c r="S48" s="231"/>
      <c r="T48" s="232"/>
      <c r="U48" s="226"/>
      <c r="V48" s="226">
        <f>SUM(V49:V71)</f>
        <v>13.7</v>
      </c>
      <c r="W48" s="226"/>
      <c r="X48" s="226"/>
      <c r="AG48" t="s">
        <v>116</v>
      </c>
    </row>
    <row r="49" spans="1:60" outlineLevel="1" x14ac:dyDescent="0.2">
      <c r="A49" s="233">
        <v>13</v>
      </c>
      <c r="B49" s="234" t="s">
        <v>179</v>
      </c>
      <c r="C49" s="252" t="s">
        <v>180</v>
      </c>
      <c r="D49" s="235" t="s">
        <v>181</v>
      </c>
      <c r="E49" s="236">
        <v>1</v>
      </c>
      <c r="F49" s="237"/>
      <c r="G49" s="238">
        <f>ROUND(E49*F49,2)</f>
        <v>0</v>
      </c>
      <c r="H49" s="237"/>
      <c r="I49" s="238">
        <f>ROUND(E49*H49,2)</f>
        <v>0</v>
      </c>
      <c r="J49" s="237"/>
      <c r="K49" s="238">
        <f>ROUND(E49*J49,2)</f>
        <v>0</v>
      </c>
      <c r="L49" s="238">
        <v>21</v>
      </c>
      <c r="M49" s="238">
        <f>G49*(1+L49/100)</f>
        <v>0</v>
      </c>
      <c r="N49" s="238">
        <v>0</v>
      </c>
      <c r="O49" s="238">
        <f>ROUND(E49*N49,2)</f>
        <v>0</v>
      </c>
      <c r="P49" s="238">
        <v>0</v>
      </c>
      <c r="Q49" s="238">
        <f>ROUND(E49*P49,2)</f>
        <v>0</v>
      </c>
      <c r="R49" s="238" t="s">
        <v>182</v>
      </c>
      <c r="S49" s="238" t="s">
        <v>121</v>
      </c>
      <c r="T49" s="239" t="s">
        <v>121</v>
      </c>
      <c r="U49" s="223">
        <v>0.94599999999999995</v>
      </c>
      <c r="V49" s="223">
        <f>ROUND(E49*U49,2)</f>
        <v>0.95</v>
      </c>
      <c r="W49" s="223"/>
      <c r="X49" s="223" t="s">
        <v>122</v>
      </c>
      <c r="Y49" s="214"/>
      <c r="Z49" s="214"/>
      <c r="AA49" s="214"/>
      <c r="AB49" s="214"/>
      <c r="AC49" s="214"/>
      <c r="AD49" s="214"/>
      <c r="AE49" s="214"/>
      <c r="AF49" s="214"/>
      <c r="AG49" s="214" t="s">
        <v>139</v>
      </c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outlineLevel="1" x14ac:dyDescent="0.2">
      <c r="A50" s="221"/>
      <c r="B50" s="222"/>
      <c r="C50" s="253" t="s">
        <v>183</v>
      </c>
      <c r="D50" s="240"/>
      <c r="E50" s="240"/>
      <c r="F50" s="240"/>
      <c r="G50" s="240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14"/>
      <c r="Z50" s="214"/>
      <c r="AA50" s="214"/>
      <c r="AB50" s="214"/>
      <c r="AC50" s="214"/>
      <c r="AD50" s="214"/>
      <c r="AE50" s="214"/>
      <c r="AF50" s="214"/>
      <c r="AG50" s="214" t="s">
        <v>125</v>
      </c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60" ht="22.5" outlineLevel="1" x14ac:dyDescent="0.2">
      <c r="A51" s="233">
        <v>14</v>
      </c>
      <c r="B51" s="234" t="s">
        <v>184</v>
      </c>
      <c r="C51" s="252" t="s">
        <v>185</v>
      </c>
      <c r="D51" s="235" t="s">
        <v>181</v>
      </c>
      <c r="E51" s="236">
        <v>1</v>
      </c>
      <c r="F51" s="237"/>
      <c r="G51" s="238">
        <f>ROUND(E51*F51,2)</f>
        <v>0</v>
      </c>
      <c r="H51" s="237"/>
      <c r="I51" s="238">
        <f>ROUND(E51*H51,2)</f>
        <v>0</v>
      </c>
      <c r="J51" s="237"/>
      <c r="K51" s="238">
        <f>ROUND(E51*J51,2)</f>
        <v>0</v>
      </c>
      <c r="L51" s="238">
        <v>21</v>
      </c>
      <c r="M51" s="238">
        <f>G51*(1+L51/100)</f>
        <v>0</v>
      </c>
      <c r="N51" s="238">
        <v>0</v>
      </c>
      <c r="O51" s="238">
        <f>ROUND(E51*N51,2)</f>
        <v>0</v>
      </c>
      <c r="P51" s="238">
        <v>0</v>
      </c>
      <c r="Q51" s="238">
        <f>ROUND(E51*P51,2)</f>
        <v>0</v>
      </c>
      <c r="R51" s="238" t="s">
        <v>182</v>
      </c>
      <c r="S51" s="238" t="s">
        <v>121</v>
      </c>
      <c r="T51" s="239" t="s">
        <v>121</v>
      </c>
      <c r="U51" s="223">
        <v>1.752</v>
      </c>
      <c r="V51" s="223">
        <f>ROUND(E51*U51,2)</f>
        <v>1.75</v>
      </c>
      <c r="W51" s="223"/>
      <c r="X51" s="223" t="s">
        <v>122</v>
      </c>
      <c r="Y51" s="214"/>
      <c r="Z51" s="214"/>
      <c r="AA51" s="214"/>
      <c r="AB51" s="214"/>
      <c r="AC51" s="214"/>
      <c r="AD51" s="214"/>
      <c r="AE51" s="214"/>
      <c r="AF51" s="214"/>
      <c r="AG51" s="214" t="s">
        <v>139</v>
      </c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60" outlineLevel="1" x14ac:dyDescent="0.2">
      <c r="A52" s="221"/>
      <c r="B52" s="222"/>
      <c r="C52" s="253" t="s">
        <v>183</v>
      </c>
      <c r="D52" s="240"/>
      <c r="E52" s="240"/>
      <c r="F52" s="240"/>
      <c r="G52" s="240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14"/>
      <c r="Z52" s="214"/>
      <c r="AA52" s="214"/>
      <c r="AB52" s="214"/>
      <c r="AC52" s="214"/>
      <c r="AD52" s="214"/>
      <c r="AE52" s="214"/>
      <c r="AF52" s="214"/>
      <c r="AG52" s="214" t="s">
        <v>125</v>
      </c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</row>
    <row r="53" spans="1:60" ht="22.5" outlineLevel="1" x14ac:dyDescent="0.2">
      <c r="A53" s="233">
        <v>15</v>
      </c>
      <c r="B53" s="234" t="s">
        <v>186</v>
      </c>
      <c r="C53" s="252" t="s">
        <v>187</v>
      </c>
      <c r="D53" s="235" t="s">
        <v>181</v>
      </c>
      <c r="E53" s="236">
        <v>1</v>
      </c>
      <c r="F53" s="237"/>
      <c r="G53" s="238">
        <f>ROUND(E53*F53,2)</f>
        <v>0</v>
      </c>
      <c r="H53" s="237"/>
      <c r="I53" s="238">
        <f>ROUND(E53*H53,2)</f>
        <v>0</v>
      </c>
      <c r="J53" s="237"/>
      <c r="K53" s="238">
        <f>ROUND(E53*J53,2)</f>
        <v>0</v>
      </c>
      <c r="L53" s="238">
        <v>21</v>
      </c>
      <c r="M53" s="238">
        <f>G53*(1+L53/100)</f>
        <v>0</v>
      </c>
      <c r="N53" s="238">
        <v>0</v>
      </c>
      <c r="O53" s="238">
        <f>ROUND(E53*N53,2)</f>
        <v>0</v>
      </c>
      <c r="P53" s="238">
        <v>0</v>
      </c>
      <c r="Q53" s="238">
        <f>ROUND(E53*P53,2)</f>
        <v>0</v>
      </c>
      <c r="R53" s="238" t="s">
        <v>182</v>
      </c>
      <c r="S53" s="238" t="s">
        <v>121</v>
      </c>
      <c r="T53" s="239" t="s">
        <v>121</v>
      </c>
      <c r="U53" s="223">
        <v>2.2519999999999998</v>
      </c>
      <c r="V53" s="223">
        <f>ROUND(E53*U53,2)</f>
        <v>2.25</v>
      </c>
      <c r="W53" s="223"/>
      <c r="X53" s="223" t="s">
        <v>122</v>
      </c>
      <c r="Y53" s="214"/>
      <c r="Z53" s="214"/>
      <c r="AA53" s="214"/>
      <c r="AB53" s="214"/>
      <c r="AC53" s="214"/>
      <c r="AD53" s="214"/>
      <c r="AE53" s="214"/>
      <c r="AF53" s="214"/>
      <c r="AG53" s="214" t="s">
        <v>139</v>
      </c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outlineLevel="1" x14ac:dyDescent="0.2">
      <c r="A54" s="221"/>
      <c r="B54" s="222"/>
      <c r="C54" s="253" t="s">
        <v>183</v>
      </c>
      <c r="D54" s="240"/>
      <c r="E54" s="240"/>
      <c r="F54" s="240"/>
      <c r="G54" s="240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14"/>
      <c r="Z54" s="214"/>
      <c r="AA54" s="214"/>
      <c r="AB54" s="214"/>
      <c r="AC54" s="214"/>
      <c r="AD54" s="214"/>
      <c r="AE54" s="214"/>
      <c r="AF54" s="214"/>
      <c r="AG54" s="214" t="s">
        <v>125</v>
      </c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</row>
    <row r="55" spans="1:60" outlineLevel="1" x14ac:dyDescent="0.2">
      <c r="A55" s="243">
        <v>16</v>
      </c>
      <c r="B55" s="244" t="s">
        <v>188</v>
      </c>
      <c r="C55" s="256" t="s">
        <v>189</v>
      </c>
      <c r="D55" s="245" t="s">
        <v>181</v>
      </c>
      <c r="E55" s="246">
        <v>2</v>
      </c>
      <c r="F55" s="247"/>
      <c r="G55" s="248">
        <f>ROUND(E55*F55,2)</f>
        <v>0</v>
      </c>
      <c r="H55" s="247"/>
      <c r="I55" s="248">
        <f>ROUND(E55*H55,2)</f>
        <v>0</v>
      </c>
      <c r="J55" s="247"/>
      <c r="K55" s="248">
        <f>ROUND(E55*J55,2)</f>
        <v>0</v>
      </c>
      <c r="L55" s="248">
        <v>21</v>
      </c>
      <c r="M55" s="248">
        <f>G55*(1+L55/100)</f>
        <v>0</v>
      </c>
      <c r="N55" s="248">
        <v>4.6800000000000001E-3</v>
      </c>
      <c r="O55" s="248">
        <f>ROUND(E55*N55,2)</f>
        <v>0.01</v>
      </c>
      <c r="P55" s="248">
        <v>0</v>
      </c>
      <c r="Q55" s="248">
        <f>ROUND(E55*P55,2)</f>
        <v>0</v>
      </c>
      <c r="R55" s="248" t="s">
        <v>182</v>
      </c>
      <c r="S55" s="248" t="s">
        <v>121</v>
      </c>
      <c r="T55" s="249" t="s">
        <v>121</v>
      </c>
      <c r="U55" s="223">
        <v>0.68</v>
      </c>
      <c r="V55" s="223">
        <f>ROUND(E55*U55,2)</f>
        <v>1.36</v>
      </c>
      <c r="W55" s="223"/>
      <c r="X55" s="223" t="s">
        <v>122</v>
      </c>
      <c r="Y55" s="214"/>
      <c r="Z55" s="214"/>
      <c r="AA55" s="214"/>
      <c r="AB55" s="214"/>
      <c r="AC55" s="214"/>
      <c r="AD55" s="214"/>
      <c r="AE55" s="214"/>
      <c r="AF55" s="214"/>
      <c r="AG55" s="214" t="s">
        <v>139</v>
      </c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60" outlineLevel="1" x14ac:dyDescent="0.2">
      <c r="A56" s="243">
        <v>17</v>
      </c>
      <c r="B56" s="244" t="s">
        <v>190</v>
      </c>
      <c r="C56" s="256" t="s">
        <v>191</v>
      </c>
      <c r="D56" s="245" t="s">
        <v>192</v>
      </c>
      <c r="E56" s="246">
        <v>2</v>
      </c>
      <c r="F56" s="247"/>
      <c r="G56" s="248">
        <f>ROUND(E56*F56,2)</f>
        <v>0</v>
      </c>
      <c r="H56" s="247"/>
      <c r="I56" s="248">
        <f>ROUND(E56*H56,2)</f>
        <v>0</v>
      </c>
      <c r="J56" s="247"/>
      <c r="K56" s="248">
        <f>ROUND(E56*J56,2)</f>
        <v>0</v>
      </c>
      <c r="L56" s="248">
        <v>21</v>
      </c>
      <c r="M56" s="248">
        <f>G56*(1+L56/100)</f>
        <v>0</v>
      </c>
      <c r="N56" s="248">
        <v>0</v>
      </c>
      <c r="O56" s="248">
        <f>ROUND(E56*N56,2)</f>
        <v>0</v>
      </c>
      <c r="P56" s="248">
        <v>0</v>
      </c>
      <c r="Q56" s="248">
        <f>ROUND(E56*P56,2)</f>
        <v>0</v>
      </c>
      <c r="R56" s="248"/>
      <c r="S56" s="248" t="s">
        <v>193</v>
      </c>
      <c r="T56" s="249" t="s">
        <v>194</v>
      </c>
      <c r="U56" s="223">
        <v>0</v>
      </c>
      <c r="V56" s="223">
        <f>ROUND(E56*U56,2)</f>
        <v>0</v>
      </c>
      <c r="W56" s="223"/>
      <c r="X56" s="223" t="s">
        <v>122</v>
      </c>
      <c r="Y56" s="214"/>
      <c r="Z56" s="214"/>
      <c r="AA56" s="214"/>
      <c r="AB56" s="214"/>
      <c r="AC56" s="214"/>
      <c r="AD56" s="214"/>
      <c r="AE56" s="214"/>
      <c r="AF56" s="214"/>
      <c r="AG56" s="214" t="s">
        <v>139</v>
      </c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</row>
    <row r="57" spans="1:60" outlineLevel="1" x14ac:dyDescent="0.2">
      <c r="A57" s="243">
        <v>18</v>
      </c>
      <c r="B57" s="244" t="s">
        <v>195</v>
      </c>
      <c r="C57" s="256" t="s">
        <v>196</v>
      </c>
      <c r="D57" s="245" t="s">
        <v>192</v>
      </c>
      <c r="E57" s="246">
        <v>1</v>
      </c>
      <c r="F57" s="247"/>
      <c r="G57" s="248">
        <f>ROUND(E57*F57,2)</f>
        <v>0</v>
      </c>
      <c r="H57" s="247"/>
      <c r="I57" s="248">
        <f>ROUND(E57*H57,2)</f>
        <v>0</v>
      </c>
      <c r="J57" s="247"/>
      <c r="K57" s="248">
        <f>ROUND(E57*J57,2)</f>
        <v>0</v>
      </c>
      <c r="L57" s="248">
        <v>21</v>
      </c>
      <c r="M57" s="248">
        <f>G57*(1+L57/100)</f>
        <v>0</v>
      </c>
      <c r="N57" s="248">
        <v>0</v>
      </c>
      <c r="O57" s="248">
        <f>ROUND(E57*N57,2)</f>
        <v>0</v>
      </c>
      <c r="P57" s="248">
        <v>0</v>
      </c>
      <c r="Q57" s="248">
        <f>ROUND(E57*P57,2)</f>
        <v>0</v>
      </c>
      <c r="R57" s="248"/>
      <c r="S57" s="248" t="s">
        <v>193</v>
      </c>
      <c r="T57" s="249" t="s">
        <v>194</v>
      </c>
      <c r="U57" s="223">
        <v>0</v>
      </c>
      <c r="V57" s="223">
        <f>ROUND(E57*U57,2)</f>
        <v>0</v>
      </c>
      <c r="W57" s="223"/>
      <c r="X57" s="223" t="s">
        <v>122</v>
      </c>
      <c r="Y57" s="214"/>
      <c r="Z57" s="214"/>
      <c r="AA57" s="214"/>
      <c r="AB57" s="214"/>
      <c r="AC57" s="214"/>
      <c r="AD57" s="214"/>
      <c r="AE57" s="214"/>
      <c r="AF57" s="214"/>
      <c r="AG57" s="214" t="s">
        <v>139</v>
      </c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</row>
    <row r="58" spans="1:60" outlineLevel="1" x14ac:dyDescent="0.2">
      <c r="A58" s="243">
        <v>19</v>
      </c>
      <c r="B58" s="244" t="s">
        <v>197</v>
      </c>
      <c r="C58" s="256" t="s">
        <v>198</v>
      </c>
      <c r="D58" s="245" t="s">
        <v>199</v>
      </c>
      <c r="E58" s="246">
        <v>1</v>
      </c>
      <c r="F58" s="247"/>
      <c r="G58" s="248">
        <f>ROUND(E58*F58,2)</f>
        <v>0</v>
      </c>
      <c r="H58" s="247"/>
      <c r="I58" s="248">
        <f>ROUND(E58*H58,2)</f>
        <v>0</v>
      </c>
      <c r="J58" s="247"/>
      <c r="K58" s="248">
        <f>ROUND(E58*J58,2)</f>
        <v>0</v>
      </c>
      <c r="L58" s="248">
        <v>21</v>
      </c>
      <c r="M58" s="248">
        <f>G58*(1+L58/100)</f>
        <v>0</v>
      </c>
      <c r="N58" s="248">
        <v>0</v>
      </c>
      <c r="O58" s="248">
        <f>ROUND(E58*N58,2)</f>
        <v>0</v>
      </c>
      <c r="P58" s="248">
        <v>0</v>
      </c>
      <c r="Q58" s="248">
        <f>ROUND(E58*P58,2)</f>
        <v>0</v>
      </c>
      <c r="R58" s="248"/>
      <c r="S58" s="248" t="s">
        <v>193</v>
      </c>
      <c r="T58" s="249" t="s">
        <v>194</v>
      </c>
      <c r="U58" s="223">
        <v>0</v>
      </c>
      <c r="V58" s="223">
        <f>ROUND(E58*U58,2)</f>
        <v>0</v>
      </c>
      <c r="W58" s="223"/>
      <c r="X58" s="223" t="s">
        <v>122</v>
      </c>
      <c r="Y58" s="214"/>
      <c r="Z58" s="214"/>
      <c r="AA58" s="214"/>
      <c r="AB58" s="214"/>
      <c r="AC58" s="214"/>
      <c r="AD58" s="214"/>
      <c r="AE58" s="214"/>
      <c r="AF58" s="214"/>
      <c r="AG58" s="214" t="s">
        <v>139</v>
      </c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</row>
    <row r="59" spans="1:60" outlineLevel="1" x14ac:dyDescent="0.2">
      <c r="A59" s="243">
        <v>20</v>
      </c>
      <c r="B59" s="244" t="s">
        <v>200</v>
      </c>
      <c r="C59" s="256" t="s">
        <v>201</v>
      </c>
      <c r="D59" s="245" t="s">
        <v>202</v>
      </c>
      <c r="E59" s="246">
        <v>9.5</v>
      </c>
      <c r="F59" s="247"/>
      <c r="G59" s="248">
        <f>ROUND(E59*F59,2)</f>
        <v>0</v>
      </c>
      <c r="H59" s="247"/>
      <c r="I59" s="248">
        <f>ROUND(E59*H59,2)</f>
        <v>0</v>
      </c>
      <c r="J59" s="247"/>
      <c r="K59" s="248">
        <f>ROUND(E59*J59,2)</f>
        <v>0</v>
      </c>
      <c r="L59" s="248">
        <v>21</v>
      </c>
      <c r="M59" s="248">
        <f>G59*(1+L59/100)</f>
        <v>0</v>
      </c>
      <c r="N59" s="248">
        <v>0</v>
      </c>
      <c r="O59" s="248">
        <f>ROUND(E59*N59,2)</f>
        <v>0</v>
      </c>
      <c r="P59" s="248">
        <v>0</v>
      </c>
      <c r="Q59" s="248">
        <f>ROUND(E59*P59,2)</f>
        <v>0</v>
      </c>
      <c r="R59" s="248"/>
      <c r="S59" s="248" t="s">
        <v>193</v>
      </c>
      <c r="T59" s="249" t="s">
        <v>194</v>
      </c>
      <c r="U59" s="223">
        <v>0</v>
      </c>
      <c r="V59" s="223">
        <f>ROUND(E59*U59,2)</f>
        <v>0</v>
      </c>
      <c r="W59" s="223"/>
      <c r="X59" s="223" t="s">
        <v>122</v>
      </c>
      <c r="Y59" s="214"/>
      <c r="Z59" s="214"/>
      <c r="AA59" s="214"/>
      <c r="AB59" s="214"/>
      <c r="AC59" s="214"/>
      <c r="AD59" s="214"/>
      <c r="AE59" s="214"/>
      <c r="AF59" s="214"/>
      <c r="AG59" s="214" t="s">
        <v>139</v>
      </c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</row>
    <row r="60" spans="1:60" outlineLevel="1" x14ac:dyDescent="0.2">
      <c r="A60" s="243">
        <v>21</v>
      </c>
      <c r="B60" s="244" t="s">
        <v>203</v>
      </c>
      <c r="C60" s="256" t="s">
        <v>204</v>
      </c>
      <c r="D60" s="245" t="s">
        <v>199</v>
      </c>
      <c r="E60" s="246">
        <v>1</v>
      </c>
      <c r="F60" s="247"/>
      <c r="G60" s="248">
        <f>ROUND(E60*F60,2)</f>
        <v>0</v>
      </c>
      <c r="H60" s="247"/>
      <c r="I60" s="248">
        <f>ROUND(E60*H60,2)</f>
        <v>0</v>
      </c>
      <c r="J60" s="247"/>
      <c r="K60" s="248">
        <f>ROUND(E60*J60,2)</f>
        <v>0</v>
      </c>
      <c r="L60" s="248">
        <v>21</v>
      </c>
      <c r="M60" s="248">
        <f>G60*(1+L60/100)</f>
        <v>0</v>
      </c>
      <c r="N60" s="248">
        <v>0</v>
      </c>
      <c r="O60" s="248">
        <f>ROUND(E60*N60,2)</f>
        <v>0</v>
      </c>
      <c r="P60" s="248">
        <v>0</v>
      </c>
      <c r="Q60" s="248">
        <f>ROUND(E60*P60,2)</f>
        <v>0</v>
      </c>
      <c r="R60" s="248"/>
      <c r="S60" s="248" t="s">
        <v>193</v>
      </c>
      <c r="T60" s="249" t="s">
        <v>194</v>
      </c>
      <c r="U60" s="223">
        <v>0</v>
      </c>
      <c r="V60" s="223">
        <f>ROUND(E60*U60,2)</f>
        <v>0</v>
      </c>
      <c r="W60" s="223"/>
      <c r="X60" s="223" t="s">
        <v>122</v>
      </c>
      <c r="Y60" s="214"/>
      <c r="Z60" s="214"/>
      <c r="AA60" s="214"/>
      <c r="AB60" s="214"/>
      <c r="AC60" s="214"/>
      <c r="AD60" s="214"/>
      <c r="AE60" s="214"/>
      <c r="AF60" s="214"/>
      <c r="AG60" s="214" t="s">
        <v>139</v>
      </c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</row>
    <row r="61" spans="1:60" outlineLevel="1" x14ac:dyDescent="0.2">
      <c r="A61" s="243">
        <v>22</v>
      </c>
      <c r="B61" s="244" t="s">
        <v>205</v>
      </c>
      <c r="C61" s="256" t="s">
        <v>206</v>
      </c>
      <c r="D61" s="245" t="s">
        <v>176</v>
      </c>
      <c r="E61" s="246">
        <v>12</v>
      </c>
      <c r="F61" s="247"/>
      <c r="G61" s="248">
        <f>ROUND(E61*F61,2)</f>
        <v>0</v>
      </c>
      <c r="H61" s="247"/>
      <c r="I61" s="248">
        <f>ROUND(E61*H61,2)</f>
        <v>0</v>
      </c>
      <c r="J61" s="247"/>
      <c r="K61" s="248">
        <f>ROUND(E61*J61,2)</f>
        <v>0</v>
      </c>
      <c r="L61" s="248">
        <v>21</v>
      </c>
      <c r="M61" s="248">
        <f>G61*(1+L61/100)</f>
        <v>0</v>
      </c>
      <c r="N61" s="248">
        <v>0</v>
      </c>
      <c r="O61" s="248">
        <f>ROUND(E61*N61,2)</f>
        <v>0</v>
      </c>
      <c r="P61" s="248">
        <v>0</v>
      </c>
      <c r="Q61" s="248">
        <f>ROUND(E61*P61,2)</f>
        <v>0</v>
      </c>
      <c r="R61" s="248"/>
      <c r="S61" s="248" t="s">
        <v>193</v>
      </c>
      <c r="T61" s="249" t="s">
        <v>121</v>
      </c>
      <c r="U61" s="223">
        <v>0.61543000000000003</v>
      </c>
      <c r="V61" s="223">
        <f>ROUND(E61*U61,2)</f>
        <v>7.39</v>
      </c>
      <c r="W61" s="223"/>
      <c r="X61" s="223" t="s">
        <v>122</v>
      </c>
      <c r="Y61" s="214"/>
      <c r="Z61" s="214"/>
      <c r="AA61" s="214"/>
      <c r="AB61" s="214"/>
      <c r="AC61" s="214"/>
      <c r="AD61" s="214"/>
      <c r="AE61" s="214"/>
      <c r="AF61" s="214"/>
      <c r="AG61" s="214" t="s">
        <v>139</v>
      </c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</row>
    <row r="62" spans="1:60" outlineLevel="1" x14ac:dyDescent="0.2">
      <c r="A62" s="233">
        <v>23</v>
      </c>
      <c r="B62" s="234" t="s">
        <v>207</v>
      </c>
      <c r="C62" s="252" t="s">
        <v>208</v>
      </c>
      <c r="D62" s="235" t="s">
        <v>176</v>
      </c>
      <c r="E62" s="236">
        <v>73</v>
      </c>
      <c r="F62" s="237"/>
      <c r="G62" s="238">
        <f>ROUND(E62*F62,2)</f>
        <v>0</v>
      </c>
      <c r="H62" s="237"/>
      <c r="I62" s="238">
        <f>ROUND(E62*H62,2)</f>
        <v>0</v>
      </c>
      <c r="J62" s="237"/>
      <c r="K62" s="238">
        <f>ROUND(E62*J62,2)</f>
        <v>0</v>
      </c>
      <c r="L62" s="238">
        <v>21</v>
      </c>
      <c r="M62" s="238">
        <f>G62*(1+L62/100)</f>
        <v>0</v>
      </c>
      <c r="N62" s="238">
        <v>0.51870000000000005</v>
      </c>
      <c r="O62" s="238">
        <f>ROUND(E62*N62,2)</f>
        <v>37.869999999999997</v>
      </c>
      <c r="P62" s="238">
        <v>0</v>
      </c>
      <c r="Q62" s="238">
        <f>ROUND(E62*P62,2)</f>
        <v>0</v>
      </c>
      <c r="R62" s="238" t="s">
        <v>209</v>
      </c>
      <c r="S62" s="238" t="s">
        <v>121</v>
      </c>
      <c r="T62" s="239" t="s">
        <v>121</v>
      </c>
      <c r="U62" s="223">
        <v>0</v>
      </c>
      <c r="V62" s="223">
        <f>ROUND(E62*U62,2)</f>
        <v>0</v>
      </c>
      <c r="W62" s="223"/>
      <c r="X62" s="223" t="s">
        <v>210</v>
      </c>
      <c r="Y62" s="214"/>
      <c r="Z62" s="214"/>
      <c r="AA62" s="214"/>
      <c r="AB62" s="214"/>
      <c r="AC62" s="214"/>
      <c r="AD62" s="214"/>
      <c r="AE62" s="214"/>
      <c r="AF62" s="214"/>
      <c r="AG62" s="214" t="s">
        <v>211</v>
      </c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</row>
    <row r="63" spans="1:60" outlineLevel="1" x14ac:dyDescent="0.2">
      <c r="A63" s="221"/>
      <c r="B63" s="222"/>
      <c r="C63" s="255" t="s">
        <v>212</v>
      </c>
      <c r="D63" s="224"/>
      <c r="E63" s="225">
        <v>10</v>
      </c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14"/>
      <c r="Z63" s="214"/>
      <c r="AA63" s="214"/>
      <c r="AB63" s="214"/>
      <c r="AC63" s="214"/>
      <c r="AD63" s="214"/>
      <c r="AE63" s="214"/>
      <c r="AF63" s="214"/>
      <c r="AG63" s="214" t="s">
        <v>129</v>
      </c>
      <c r="AH63" s="214">
        <v>0</v>
      </c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60" outlineLevel="1" x14ac:dyDescent="0.2">
      <c r="A64" s="221"/>
      <c r="B64" s="222"/>
      <c r="C64" s="255" t="s">
        <v>213</v>
      </c>
      <c r="D64" s="224"/>
      <c r="E64" s="225">
        <v>48</v>
      </c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14"/>
      <c r="Z64" s="214"/>
      <c r="AA64" s="214"/>
      <c r="AB64" s="214"/>
      <c r="AC64" s="214"/>
      <c r="AD64" s="214"/>
      <c r="AE64" s="214"/>
      <c r="AF64" s="214"/>
      <c r="AG64" s="214" t="s">
        <v>129</v>
      </c>
      <c r="AH64" s="214">
        <v>0</v>
      </c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</row>
    <row r="65" spans="1:60" outlineLevel="1" x14ac:dyDescent="0.2">
      <c r="A65" s="221"/>
      <c r="B65" s="222"/>
      <c r="C65" s="255" t="s">
        <v>214</v>
      </c>
      <c r="D65" s="224"/>
      <c r="E65" s="225">
        <v>15</v>
      </c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14"/>
      <c r="Z65" s="214"/>
      <c r="AA65" s="214"/>
      <c r="AB65" s="214"/>
      <c r="AC65" s="214"/>
      <c r="AD65" s="214"/>
      <c r="AE65" s="214"/>
      <c r="AF65" s="214"/>
      <c r="AG65" s="214" t="s">
        <v>129</v>
      </c>
      <c r="AH65" s="214">
        <v>0</v>
      </c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</row>
    <row r="66" spans="1:60" ht="22.5" outlineLevel="1" x14ac:dyDescent="0.2">
      <c r="A66" s="243">
        <v>24</v>
      </c>
      <c r="B66" s="244" t="s">
        <v>215</v>
      </c>
      <c r="C66" s="256" t="s">
        <v>216</v>
      </c>
      <c r="D66" s="245" t="s">
        <v>181</v>
      </c>
      <c r="E66" s="246">
        <v>1</v>
      </c>
      <c r="F66" s="247"/>
      <c r="G66" s="248">
        <f>ROUND(E66*F66,2)</f>
        <v>0</v>
      </c>
      <c r="H66" s="247"/>
      <c r="I66" s="248">
        <f>ROUND(E66*H66,2)</f>
        <v>0</v>
      </c>
      <c r="J66" s="247"/>
      <c r="K66" s="248">
        <f>ROUND(E66*J66,2)</f>
        <v>0</v>
      </c>
      <c r="L66" s="248">
        <v>21</v>
      </c>
      <c r="M66" s="248">
        <f>G66*(1+L66/100)</f>
        <v>0</v>
      </c>
      <c r="N66" s="248">
        <v>5.953E-2</v>
      </c>
      <c r="O66" s="248">
        <f>ROUND(E66*N66,2)</f>
        <v>0.06</v>
      </c>
      <c r="P66" s="248">
        <v>0</v>
      </c>
      <c r="Q66" s="248">
        <f>ROUND(E66*P66,2)</f>
        <v>0</v>
      </c>
      <c r="R66" s="248" t="s">
        <v>209</v>
      </c>
      <c r="S66" s="248" t="s">
        <v>121</v>
      </c>
      <c r="T66" s="249" t="s">
        <v>121</v>
      </c>
      <c r="U66" s="223">
        <v>0</v>
      </c>
      <c r="V66" s="223">
        <f>ROUND(E66*U66,2)</f>
        <v>0</v>
      </c>
      <c r="W66" s="223"/>
      <c r="X66" s="223" t="s">
        <v>210</v>
      </c>
      <c r="Y66" s="214"/>
      <c r="Z66" s="214"/>
      <c r="AA66" s="214"/>
      <c r="AB66" s="214"/>
      <c r="AC66" s="214"/>
      <c r="AD66" s="214"/>
      <c r="AE66" s="214"/>
      <c r="AF66" s="214"/>
      <c r="AG66" s="214" t="s">
        <v>211</v>
      </c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</row>
    <row r="67" spans="1:60" outlineLevel="1" x14ac:dyDescent="0.2">
      <c r="A67" s="243">
        <v>25</v>
      </c>
      <c r="B67" s="244" t="s">
        <v>217</v>
      </c>
      <c r="C67" s="256" t="s">
        <v>218</v>
      </c>
      <c r="D67" s="245" t="s">
        <v>192</v>
      </c>
      <c r="E67" s="246">
        <v>2</v>
      </c>
      <c r="F67" s="247"/>
      <c r="G67" s="248">
        <f>ROUND(E67*F67,2)</f>
        <v>0</v>
      </c>
      <c r="H67" s="247"/>
      <c r="I67" s="248">
        <f>ROUND(E67*H67,2)</f>
        <v>0</v>
      </c>
      <c r="J67" s="247"/>
      <c r="K67" s="248">
        <f>ROUND(E67*J67,2)</f>
        <v>0</v>
      </c>
      <c r="L67" s="248">
        <v>21</v>
      </c>
      <c r="M67" s="248">
        <f>G67*(1+L67/100)</f>
        <v>0</v>
      </c>
      <c r="N67" s="248">
        <v>0</v>
      </c>
      <c r="O67" s="248">
        <f>ROUND(E67*N67,2)</f>
        <v>0</v>
      </c>
      <c r="P67" s="248">
        <v>0</v>
      </c>
      <c r="Q67" s="248">
        <f>ROUND(E67*P67,2)</f>
        <v>0</v>
      </c>
      <c r="R67" s="248"/>
      <c r="S67" s="248" t="s">
        <v>193</v>
      </c>
      <c r="T67" s="249" t="s">
        <v>194</v>
      </c>
      <c r="U67" s="223">
        <v>0</v>
      </c>
      <c r="V67" s="223">
        <f>ROUND(E67*U67,2)</f>
        <v>0</v>
      </c>
      <c r="W67" s="223"/>
      <c r="X67" s="223" t="s">
        <v>170</v>
      </c>
      <c r="Y67" s="214"/>
      <c r="Z67" s="214"/>
      <c r="AA67" s="214"/>
      <c r="AB67" s="214"/>
      <c r="AC67" s="214"/>
      <c r="AD67" s="214"/>
      <c r="AE67" s="214"/>
      <c r="AF67" s="214"/>
      <c r="AG67" s="214" t="s">
        <v>171</v>
      </c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</row>
    <row r="68" spans="1:60" outlineLevel="1" x14ac:dyDescent="0.2">
      <c r="A68" s="243">
        <v>26</v>
      </c>
      <c r="B68" s="244" t="s">
        <v>219</v>
      </c>
      <c r="C68" s="256" t="s">
        <v>220</v>
      </c>
      <c r="D68" s="245" t="s">
        <v>192</v>
      </c>
      <c r="E68" s="246">
        <v>2</v>
      </c>
      <c r="F68" s="247"/>
      <c r="G68" s="248">
        <f>ROUND(E68*F68,2)</f>
        <v>0</v>
      </c>
      <c r="H68" s="247"/>
      <c r="I68" s="248">
        <f>ROUND(E68*H68,2)</f>
        <v>0</v>
      </c>
      <c r="J68" s="247"/>
      <c r="K68" s="248">
        <f>ROUND(E68*J68,2)</f>
        <v>0</v>
      </c>
      <c r="L68" s="248">
        <v>21</v>
      </c>
      <c r="M68" s="248">
        <f>G68*(1+L68/100)</f>
        <v>0</v>
      </c>
      <c r="N68" s="248">
        <v>0</v>
      </c>
      <c r="O68" s="248">
        <f>ROUND(E68*N68,2)</f>
        <v>0</v>
      </c>
      <c r="P68" s="248">
        <v>0</v>
      </c>
      <c r="Q68" s="248">
        <f>ROUND(E68*P68,2)</f>
        <v>0</v>
      </c>
      <c r="R68" s="248"/>
      <c r="S68" s="248" t="s">
        <v>193</v>
      </c>
      <c r="T68" s="249" t="s">
        <v>194</v>
      </c>
      <c r="U68" s="223">
        <v>0</v>
      </c>
      <c r="V68" s="223">
        <f>ROUND(E68*U68,2)</f>
        <v>0</v>
      </c>
      <c r="W68" s="223"/>
      <c r="X68" s="223" t="s">
        <v>170</v>
      </c>
      <c r="Y68" s="214"/>
      <c r="Z68" s="214"/>
      <c r="AA68" s="214"/>
      <c r="AB68" s="214"/>
      <c r="AC68" s="214"/>
      <c r="AD68" s="214"/>
      <c r="AE68" s="214"/>
      <c r="AF68" s="214"/>
      <c r="AG68" s="214" t="s">
        <v>171</v>
      </c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</row>
    <row r="69" spans="1:60" outlineLevel="1" x14ac:dyDescent="0.2">
      <c r="A69" s="243">
        <v>27</v>
      </c>
      <c r="B69" s="244" t="s">
        <v>221</v>
      </c>
      <c r="C69" s="256" t="s">
        <v>222</v>
      </c>
      <c r="D69" s="245" t="s">
        <v>192</v>
      </c>
      <c r="E69" s="246">
        <v>1</v>
      </c>
      <c r="F69" s="247"/>
      <c r="G69" s="248">
        <f>ROUND(E69*F69,2)</f>
        <v>0</v>
      </c>
      <c r="H69" s="247"/>
      <c r="I69" s="248">
        <f>ROUND(E69*H69,2)</f>
        <v>0</v>
      </c>
      <c r="J69" s="247"/>
      <c r="K69" s="248">
        <f>ROUND(E69*J69,2)</f>
        <v>0</v>
      </c>
      <c r="L69" s="248">
        <v>21</v>
      </c>
      <c r="M69" s="248">
        <f>G69*(1+L69/100)</f>
        <v>0</v>
      </c>
      <c r="N69" s="248">
        <v>0</v>
      </c>
      <c r="O69" s="248">
        <f>ROUND(E69*N69,2)</f>
        <v>0</v>
      </c>
      <c r="P69" s="248">
        <v>0</v>
      </c>
      <c r="Q69" s="248">
        <f>ROUND(E69*P69,2)</f>
        <v>0</v>
      </c>
      <c r="R69" s="248"/>
      <c r="S69" s="248" t="s">
        <v>193</v>
      </c>
      <c r="T69" s="249" t="s">
        <v>194</v>
      </c>
      <c r="U69" s="223">
        <v>0</v>
      </c>
      <c r="V69" s="223">
        <f>ROUND(E69*U69,2)</f>
        <v>0</v>
      </c>
      <c r="W69" s="223"/>
      <c r="X69" s="223" t="s">
        <v>170</v>
      </c>
      <c r="Y69" s="214"/>
      <c r="Z69" s="214"/>
      <c r="AA69" s="214"/>
      <c r="AB69" s="214"/>
      <c r="AC69" s="214"/>
      <c r="AD69" s="214"/>
      <c r="AE69" s="214"/>
      <c r="AF69" s="214"/>
      <c r="AG69" s="214" t="s">
        <v>171</v>
      </c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</row>
    <row r="70" spans="1:60" ht="22.5" outlineLevel="1" x14ac:dyDescent="0.2">
      <c r="A70" s="243">
        <v>28</v>
      </c>
      <c r="B70" s="244" t="s">
        <v>223</v>
      </c>
      <c r="C70" s="256" t="s">
        <v>224</v>
      </c>
      <c r="D70" s="245" t="s">
        <v>192</v>
      </c>
      <c r="E70" s="246">
        <v>1</v>
      </c>
      <c r="F70" s="247"/>
      <c r="G70" s="248">
        <f>ROUND(E70*F70,2)</f>
        <v>0</v>
      </c>
      <c r="H70" s="247"/>
      <c r="I70" s="248">
        <f>ROUND(E70*H70,2)</f>
        <v>0</v>
      </c>
      <c r="J70" s="247"/>
      <c r="K70" s="248">
        <f>ROUND(E70*J70,2)</f>
        <v>0</v>
      </c>
      <c r="L70" s="248">
        <v>21</v>
      </c>
      <c r="M70" s="248">
        <f>G70*(1+L70/100)</f>
        <v>0</v>
      </c>
      <c r="N70" s="248">
        <v>0</v>
      </c>
      <c r="O70" s="248">
        <f>ROUND(E70*N70,2)</f>
        <v>0</v>
      </c>
      <c r="P70" s="248">
        <v>0</v>
      </c>
      <c r="Q70" s="248">
        <f>ROUND(E70*P70,2)</f>
        <v>0</v>
      </c>
      <c r="R70" s="248"/>
      <c r="S70" s="248" t="s">
        <v>193</v>
      </c>
      <c r="T70" s="249" t="s">
        <v>194</v>
      </c>
      <c r="U70" s="223">
        <v>0</v>
      </c>
      <c r="V70" s="223">
        <f>ROUND(E70*U70,2)</f>
        <v>0</v>
      </c>
      <c r="W70" s="223"/>
      <c r="X70" s="223" t="s">
        <v>170</v>
      </c>
      <c r="Y70" s="214"/>
      <c r="Z70" s="214"/>
      <c r="AA70" s="214"/>
      <c r="AB70" s="214"/>
      <c r="AC70" s="214"/>
      <c r="AD70" s="214"/>
      <c r="AE70" s="214"/>
      <c r="AF70" s="214"/>
      <c r="AG70" s="214" t="s">
        <v>171</v>
      </c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</row>
    <row r="71" spans="1:60" outlineLevel="1" x14ac:dyDescent="0.2">
      <c r="A71" s="243">
        <v>29</v>
      </c>
      <c r="B71" s="244" t="s">
        <v>225</v>
      </c>
      <c r="C71" s="256" t="s">
        <v>226</v>
      </c>
      <c r="D71" s="245" t="s">
        <v>192</v>
      </c>
      <c r="E71" s="246">
        <v>1</v>
      </c>
      <c r="F71" s="247"/>
      <c r="G71" s="248">
        <f>ROUND(E71*F71,2)</f>
        <v>0</v>
      </c>
      <c r="H71" s="247"/>
      <c r="I71" s="248">
        <f>ROUND(E71*H71,2)</f>
        <v>0</v>
      </c>
      <c r="J71" s="247"/>
      <c r="K71" s="248">
        <f>ROUND(E71*J71,2)</f>
        <v>0</v>
      </c>
      <c r="L71" s="248">
        <v>21</v>
      </c>
      <c r="M71" s="248">
        <f>G71*(1+L71/100)</f>
        <v>0</v>
      </c>
      <c r="N71" s="248">
        <v>0</v>
      </c>
      <c r="O71" s="248">
        <f>ROUND(E71*N71,2)</f>
        <v>0</v>
      </c>
      <c r="P71" s="248">
        <v>0</v>
      </c>
      <c r="Q71" s="248">
        <f>ROUND(E71*P71,2)</f>
        <v>0</v>
      </c>
      <c r="R71" s="248"/>
      <c r="S71" s="248" t="s">
        <v>193</v>
      </c>
      <c r="T71" s="249" t="s">
        <v>194</v>
      </c>
      <c r="U71" s="223">
        <v>0</v>
      </c>
      <c r="V71" s="223">
        <f>ROUND(E71*U71,2)</f>
        <v>0</v>
      </c>
      <c r="W71" s="223"/>
      <c r="X71" s="223" t="s">
        <v>170</v>
      </c>
      <c r="Y71" s="214"/>
      <c r="Z71" s="214"/>
      <c r="AA71" s="214"/>
      <c r="AB71" s="214"/>
      <c r="AC71" s="214"/>
      <c r="AD71" s="214"/>
      <c r="AE71" s="214"/>
      <c r="AF71" s="214"/>
      <c r="AG71" s="214" t="s">
        <v>171</v>
      </c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</row>
    <row r="72" spans="1:60" x14ac:dyDescent="0.2">
      <c r="A72" s="227" t="s">
        <v>115</v>
      </c>
      <c r="B72" s="228" t="s">
        <v>70</v>
      </c>
      <c r="C72" s="251" t="s">
        <v>71</v>
      </c>
      <c r="D72" s="229"/>
      <c r="E72" s="230"/>
      <c r="F72" s="231"/>
      <c r="G72" s="231">
        <f>SUMIF(AG73:AG75,"&lt;&gt;NOR",G73:G75)</f>
        <v>0</v>
      </c>
      <c r="H72" s="231"/>
      <c r="I72" s="231">
        <f>SUM(I73:I75)</f>
        <v>0</v>
      </c>
      <c r="J72" s="231"/>
      <c r="K72" s="231">
        <f>SUM(K73:K75)</f>
        <v>0</v>
      </c>
      <c r="L72" s="231"/>
      <c r="M72" s="231">
        <f>SUM(M73:M75)</f>
        <v>0</v>
      </c>
      <c r="N72" s="231"/>
      <c r="O72" s="231">
        <f>SUM(O73:O75)</f>
        <v>0.03</v>
      </c>
      <c r="P72" s="231"/>
      <c r="Q72" s="231">
        <f>SUM(Q73:Q75)</f>
        <v>0</v>
      </c>
      <c r="R72" s="231"/>
      <c r="S72" s="231"/>
      <c r="T72" s="232"/>
      <c r="U72" s="226"/>
      <c r="V72" s="226">
        <f>SUM(V73:V75)</f>
        <v>1.04</v>
      </c>
      <c r="W72" s="226"/>
      <c r="X72" s="226"/>
      <c r="AG72" t="s">
        <v>116</v>
      </c>
    </row>
    <row r="73" spans="1:60" ht="22.5" outlineLevel="1" x14ac:dyDescent="0.2">
      <c r="A73" s="243">
        <v>30</v>
      </c>
      <c r="B73" s="244" t="s">
        <v>227</v>
      </c>
      <c r="C73" s="256" t="s">
        <v>228</v>
      </c>
      <c r="D73" s="245" t="s">
        <v>181</v>
      </c>
      <c r="E73" s="246">
        <v>8</v>
      </c>
      <c r="F73" s="247"/>
      <c r="G73" s="248">
        <f>ROUND(E73*F73,2)</f>
        <v>0</v>
      </c>
      <c r="H73" s="247"/>
      <c r="I73" s="248">
        <f>ROUND(E73*H73,2)</f>
        <v>0</v>
      </c>
      <c r="J73" s="247"/>
      <c r="K73" s="248">
        <f>ROUND(E73*J73,2)</f>
        <v>0</v>
      </c>
      <c r="L73" s="248">
        <v>21</v>
      </c>
      <c r="M73" s="248">
        <f>G73*(1+L73/100)</f>
        <v>0</v>
      </c>
      <c r="N73" s="248">
        <v>1.8799999999999999E-3</v>
      </c>
      <c r="O73" s="248">
        <f>ROUND(E73*N73,2)</f>
        <v>0.02</v>
      </c>
      <c r="P73" s="248">
        <v>0</v>
      </c>
      <c r="Q73" s="248">
        <f>ROUND(E73*P73,2)</f>
        <v>0</v>
      </c>
      <c r="R73" s="248" t="s">
        <v>229</v>
      </c>
      <c r="S73" s="248" t="s">
        <v>121</v>
      </c>
      <c r="T73" s="249" t="s">
        <v>121</v>
      </c>
      <c r="U73" s="223">
        <v>0.13</v>
      </c>
      <c r="V73" s="223">
        <f>ROUND(E73*U73,2)</f>
        <v>1.04</v>
      </c>
      <c r="W73" s="223"/>
      <c r="X73" s="223" t="s">
        <v>122</v>
      </c>
      <c r="Y73" s="214"/>
      <c r="Z73" s="214"/>
      <c r="AA73" s="214"/>
      <c r="AB73" s="214"/>
      <c r="AC73" s="214"/>
      <c r="AD73" s="214"/>
      <c r="AE73" s="214"/>
      <c r="AF73" s="214"/>
      <c r="AG73" s="214" t="s">
        <v>139</v>
      </c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</row>
    <row r="74" spans="1:60" outlineLevel="1" x14ac:dyDescent="0.2">
      <c r="A74" s="233">
        <v>31</v>
      </c>
      <c r="B74" s="234" t="s">
        <v>230</v>
      </c>
      <c r="C74" s="252" t="s">
        <v>231</v>
      </c>
      <c r="D74" s="235" t="s">
        <v>181</v>
      </c>
      <c r="E74" s="236">
        <v>8</v>
      </c>
      <c r="F74" s="237"/>
      <c r="G74" s="238">
        <f>ROUND(E74*F74,2)</f>
        <v>0</v>
      </c>
      <c r="H74" s="237"/>
      <c r="I74" s="238">
        <f>ROUND(E74*H74,2)</f>
        <v>0</v>
      </c>
      <c r="J74" s="237"/>
      <c r="K74" s="238">
        <f>ROUND(E74*J74,2)</f>
        <v>0</v>
      </c>
      <c r="L74" s="238">
        <v>21</v>
      </c>
      <c r="M74" s="238">
        <f>G74*(1+L74/100)</f>
        <v>0</v>
      </c>
      <c r="N74" s="238">
        <v>1.5E-3</v>
      </c>
      <c r="O74" s="238">
        <f>ROUND(E74*N74,2)</f>
        <v>0.01</v>
      </c>
      <c r="P74" s="238">
        <v>0</v>
      </c>
      <c r="Q74" s="238">
        <f>ROUND(E74*P74,2)</f>
        <v>0</v>
      </c>
      <c r="R74" s="238" t="s">
        <v>169</v>
      </c>
      <c r="S74" s="238" t="s">
        <v>121</v>
      </c>
      <c r="T74" s="239" t="s">
        <v>121</v>
      </c>
      <c r="U74" s="223">
        <v>0</v>
      </c>
      <c r="V74" s="223">
        <f>ROUND(E74*U74,2)</f>
        <v>0</v>
      </c>
      <c r="W74" s="223"/>
      <c r="X74" s="223" t="s">
        <v>170</v>
      </c>
      <c r="Y74" s="214"/>
      <c r="Z74" s="214"/>
      <c r="AA74" s="214"/>
      <c r="AB74" s="214"/>
      <c r="AC74" s="214"/>
      <c r="AD74" s="214"/>
      <c r="AE74" s="214"/>
      <c r="AF74" s="214"/>
      <c r="AG74" s="214" t="s">
        <v>171</v>
      </c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</row>
    <row r="75" spans="1:60" outlineLevel="1" x14ac:dyDescent="0.2">
      <c r="A75" s="221"/>
      <c r="B75" s="222"/>
      <c r="C75" s="255" t="s">
        <v>232</v>
      </c>
      <c r="D75" s="224"/>
      <c r="E75" s="225">
        <v>8</v>
      </c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14"/>
      <c r="Z75" s="214"/>
      <c r="AA75" s="214"/>
      <c r="AB75" s="214"/>
      <c r="AC75" s="214"/>
      <c r="AD75" s="214"/>
      <c r="AE75" s="214"/>
      <c r="AF75" s="214"/>
      <c r="AG75" s="214" t="s">
        <v>129</v>
      </c>
      <c r="AH75" s="214">
        <v>5</v>
      </c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</row>
    <row r="76" spans="1:60" x14ac:dyDescent="0.2">
      <c r="A76" s="227" t="s">
        <v>115</v>
      </c>
      <c r="B76" s="228" t="s">
        <v>72</v>
      </c>
      <c r="C76" s="251" t="s">
        <v>73</v>
      </c>
      <c r="D76" s="229"/>
      <c r="E76" s="230"/>
      <c r="F76" s="231"/>
      <c r="G76" s="231">
        <f>SUMIF(AG77:AG80,"&lt;&gt;NOR",G77:G80)</f>
        <v>0</v>
      </c>
      <c r="H76" s="231"/>
      <c r="I76" s="231">
        <f>SUM(I77:I80)</f>
        <v>0</v>
      </c>
      <c r="J76" s="231"/>
      <c r="K76" s="231">
        <f>SUM(K77:K80)</f>
        <v>0</v>
      </c>
      <c r="L76" s="231"/>
      <c r="M76" s="231">
        <f>SUM(M77:M80)</f>
        <v>0</v>
      </c>
      <c r="N76" s="231"/>
      <c r="O76" s="231">
        <f>SUM(O77:O80)</f>
        <v>0</v>
      </c>
      <c r="P76" s="231"/>
      <c r="Q76" s="231">
        <f>SUM(Q77:Q80)</f>
        <v>6.0000000000000005E-2</v>
      </c>
      <c r="R76" s="231"/>
      <c r="S76" s="231"/>
      <c r="T76" s="232"/>
      <c r="U76" s="226"/>
      <c r="V76" s="226">
        <f>SUM(V77:V80)</f>
        <v>4.6000000000000005</v>
      </c>
      <c r="W76" s="226"/>
      <c r="X76" s="226"/>
      <c r="AG76" t="s">
        <v>116</v>
      </c>
    </row>
    <row r="77" spans="1:60" outlineLevel="1" x14ac:dyDescent="0.2">
      <c r="A77" s="233">
        <v>32</v>
      </c>
      <c r="B77" s="234" t="s">
        <v>233</v>
      </c>
      <c r="C77" s="252" t="s">
        <v>234</v>
      </c>
      <c r="D77" s="235" t="s">
        <v>176</v>
      </c>
      <c r="E77" s="236">
        <v>0.6</v>
      </c>
      <c r="F77" s="237"/>
      <c r="G77" s="238">
        <f>ROUND(E77*F77,2)</f>
        <v>0</v>
      </c>
      <c r="H77" s="237"/>
      <c r="I77" s="238">
        <f>ROUND(E77*H77,2)</f>
        <v>0</v>
      </c>
      <c r="J77" s="237"/>
      <c r="K77" s="238">
        <f>ROUND(E77*J77,2)</f>
        <v>0</v>
      </c>
      <c r="L77" s="238">
        <v>21</v>
      </c>
      <c r="M77" s="238">
        <f>G77*(1+L77/100)</f>
        <v>0</v>
      </c>
      <c r="N77" s="238">
        <v>0</v>
      </c>
      <c r="O77" s="238">
        <f>ROUND(E77*N77,2)</f>
        <v>0</v>
      </c>
      <c r="P77" s="238">
        <v>7.85E-2</v>
      </c>
      <c r="Q77" s="238">
        <f>ROUND(E77*P77,2)</f>
        <v>0.05</v>
      </c>
      <c r="R77" s="238" t="s">
        <v>235</v>
      </c>
      <c r="S77" s="238" t="s">
        <v>121</v>
      </c>
      <c r="T77" s="239" t="s">
        <v>121</v>
      </c>
      <c r="U77" s="223">
        <v>6.2</v>
      </c>
      <c r="V77" s="223">
        <f>ROUND(E77*U77,2)</f>
        <v>3.72</v>
      </c>
      <c r="W77" s="223"/>
      <c r="X77" s="223" t="s">
        <v>122</v>
      </c>
      <c r="Y77" s="214"/>
      <c r="Z77" s="214"/>
      <c r="AA77" s="214"/>
      <c r="AB77" s="214"/>
      <c r="AC77" s="214"/>
      <c r="AD77" s="214"/>
      <c r="AE77" s="214"/>
      <c r="AF77" s="214"/>
      <c r="AG77" s="214" t="s">
        <v>139</v>
      </c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</row>
    <row r="78" spans="1:60" outlineLevel="1" x14ac:dyDescent="0.2">
      <c r="A78" s="221"/>
      <c r="B78" s="222"/>
      <c r="C78" s="255" t="s">
        <v>236</v>
      </c>
      <c r="D78" s="224"/>
      <c r="E78" s="225">
        <v>0.6</v>
      </c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14"/>
      <c r="Z78" s="214"/>
      <c r="AA78" s="214"/>
      <c r="AB78" s="214"/>
      <c r="AC78" s="214"/>
      <c r="AD78" s="214"/>
      <c r="AE78" s="214"/>
      <c r="AF78" s="214"/>
      <c r="AG78" s="214" t="s">
        <v>129</v>
      </c>
      <c r="AH78" s="214">
        <v>0</v>
      </c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</row>
    <row r="79" spans="1:60" ht="22.5" outlineLevel="1" x14ac:dyDescent="0.2">
      <c r="A79" s="233">
        <v>33</v>
      </c>
      <c r="B79" s="234" t="s">
        <v>237</v>
      </c>
      <c r="C79" s="252" t="s">
        <v>238</v>
      </c>
      <c r="D79" s="235" t="s">
        <v>176</v>
      </c>
      <c r="E79" s="236">
        <v>5</v>
      </c>
      <c r="F79" s="237"/>
      <c r="G79" s="238">
        <f>ROUND(E79*F79,2)</f>
        <v>0</v>
      </c>
      <c r="H79" s="237"/>
      <c r="I79" s="238">
        <f>ROUND(E79*H79,2)</f>
        <v>0</v>
      </c>
      <c r="J79" s="237"/>
      <c r="K79" s="238">
        <f>ROUND(E79*J79,2)</f>
        <v>0</v>
      </c>
      <c r="L79" s="238">
        <v>21</v>
      </c>
      <c r="M79" s="238">
        <f>G79*(1+L79/100)</f>
        <v>0</v>
      </c>
      <c r="N79" s="238">
        <v>4.8999999999999998E-4</v>
      </c>
      <c r="O79" s="238">
        <f>ROUND(E79*N79,2)</f>
        <v>0</v>
      </c>
      <c r="P79" s="238">
        <v>2E-3</v>
      </c>
      <c r="Q79" s="238">
        <f>ROUND(E79*P79,2)</f>
        <v>0.01</v>
      </c>
      <c r="R79" s="238" t="s">
        <v>235</v>
      </c>
      <c r="S79" s="238" t="s">
        <v>121</v>
      </c>
      <c r="T79" s="239" t="s">
        <v>121</v>
      </c>
      <c r="U79" s="223">
        <v>0.17599999999999999</v>
      </c>
      <c r="V79" s="223">
        <f>ROUND(E79*U79,2)</f>
        <v>0.88</v>
      </c>
      <c r="W79" s="223"/>
      <c r="X79" s="223" t="s">
        <v>122</v>
      </c>
      <c r="Y79" s="214"/>
      <c r="Z79" s="214"/>
      <c r="AA79" s="214"/>
      <c r="AB79" s="214"/>
      <c r="AC79" s="214"/>
      <c r="AD79" s="214"/>
      <c r="AE79" s="214"/>
      <c r="AF79" s="214"/>
      <c r="AG79" s="214" t="s">
        <v>139</v>
      </c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</row>
    <row r="80" spans="1:60" outlineLevel="1" x14ac:dyDescent="0.2">
      <c r="A80" s="221"/>
      <c r="B80" s="222"/>
      <c r="C80" s="255" t="s">
        <v>64</v>
      </c>
      <c r="D80" s="224"/>
      <c r="E80" s="225">
        <v>5</v>
      </c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14"/>
      <c r="Z80" s="214"/>
      <c r="AA80" s="214"/>
      <c r="AB80" s="214"/>
      <c r="AC80" s="214"/>
      <c r="AD80" s="214"/>
      <c r="AE80" s="214"/>
      <c r="AF80" s="214"/>
      <c r="AG80" s="214" t="s">
        <v>129</v>
      </c>
      <c r="AH80" s="214">
        <v>0</v>
      </c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</row>
    <row r="81" spans="1:60" x14ac:dyDescent="0.2">
      <c r="A81" s="227" t="s">
        <v>115</v>
      </c>
      <c r="B81" s="228" t="s">
        <v>74</v>
      </c>
      <c r="C81" s="251" t="s">
        <v>75</v>
      </c>
      <c r="D81" s="229"/>
      <c r="E81" s="230"/>
      <c r="F81" s="231"/>
      <c r="G81" s="231">
        <f>SUMIF(AG82:AG83,"&lt;&gt;NOR",G82:G83)</f>
        <v>0</v>
      </c>
      <c r="H81" s="231"/>
      <c r="I81" s="231">
        <f>SUM(I82:I83)</f>
        <v>0</v>
      </c>
      <c r="J81" s="231"/>
      <c r="K81" s="231">
        <f>SUM(K82:K83)</f>
        <v>0</v>
      </c>
      <c r="L81" s="231"/>
      <c r="M81" s="231">
        <f>SUM(M82:M83)</f>
        <v>0</v>
      </c>
      <c r="N81" s="231"/>
      <c r="O81" s="231">
        <f>SUM(O82:O83)</f>
        <v>0</v>
      </c>
      <c r="P81" s="231"/>
      <c r="Q81" s="231">
        <f>SUM(Q82:Q83)</f>
        <v>0</v>
      </c>
      <c r="R81" s="231"/>
      <c r="S81" s="231"/>
      <c r="T81" s="232"/>
      <c r="U81" s="226"/>
      <c r="V81" s="226">
        <f>SUM(V82:V83)</f>
        <v>9.74</v>
      </c>
      <c r="W81" s="226"/>
      <c r="X81" s="226"/>
      <c r="AG81" t="s">
        <v>116</v>
      </c>
    </row>
    <row r="82" spans="1:60" outlineLevel="1" x14ac:dyDescent="0.2">
      <c r="A82" s="233">
        <v>34</v>
      </c>
      <c r="B82" s="234" t="s">
        <v>239</v>
      </c>
      <c r="C82" s="252" t="s">
        <v>240</v>
      </c>
      <c r="D82" s="235" t="s">
        <v>168</v>
      </c>
      <c r="E82" s="236">
        <v>82.89837</v>
      </c>
      <c r="F82" s="237"/>
      <c r="G82" s="238">
        <f>ROUND(E82*F82,2)</f>
        <v>0</v>
      </c>
      <c r="H82" s="237"/>
      <c r="I82" s="238">
        <f>ROUND(E82*H82,2)</f>
        <v>0</v>
      </c>
      <c r="J82" s="237"/>
      <c r="K82" s="238">
        <f>ROUND(E82*J82,2)</f>
        <v>0</v>
      </c>
      <c r="L82" s="238">
        <v>21</v>
      </c>
      <c r="M82" s="238">
        <f>G82*(1+L82/100)</f>
        <v>0</v>
      </c>
      <c r="N82" s="238">
        <v>0</v>
      </c>
      <c r="O82" s="238">
        <f>ROUND(E82*N82,2)</f>
        <v>0</v>
      </c>
      <c r="P82" s="238">
        <v>0</v>
      </c>
      <c r="Q82" s="238">
        <f>ROUND(E82*P82,2)</f>
        <v>0</v>
      </c>
      <c r="R82" s="238" t="s">
        <v>182</v>
      </c>
      <c r="S82" s="238" t="s">
        <v>121</v>
      </c>
      <c r="T82" s="239" t="s">
        <v>121</v>
      </c>
      <c r="U82" s="223">
        <v>0.11749999999999999</v>
      </c>
      <c r="V82" s="223">
        <f>ROUND(E82*U82,2)</f>
        <v>9.74</v>
      </c>
      <c r="W82" s="223"/>
      <c r="X82" s="223" t="s">
        <v>241</v>
      </c>
      <c r="Y82" s="214"/>
      <c r="Z82" s="214"/>
      <c r="AA82" s="214"/>
      <c r="AB82" s="214"/>
      <c r="AC82" s="214"/>
      <c r="AD82" s="214"/>
      <c r="AE82" s="214"/>
      <c r="AF82" s="214"/>
      <c r="AG82" s="214" t="s">
        <v>242</v>
      </c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</row>
    <row r="83" spans="1:60" ht="22.5" outlineLevel="1" x14ac:dyDescent="0.2">
      <c r="A83" s="221"/>
      <c r="B83" s="222"/>
      <c r="C83" s="253" t="s">
        <v>243</v>
      </c>
      <c r="D83" s="240"/>
      <c r="E83" s="240"/>
      <c r="F83" s="240"/>
      <c r="G83" s="240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14"/>
      <c r="Z83" s="214"/>
      <c r="AA83" s="214"/>
      <c r="AB83" s="214"/>
      <c r="AC83" s="214"/>
      <c r="AD83" s="214"/>
      <c r="AE83" s="214"/>
      <c r="AF83" s="214"/>
      <c r="AG83" s="214" t="s">
        <v>125</v>
      </c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42" t="str">
        <f>C83</f>
        <v>vodovodu nebo kanalizace ražené nebo hloubené (827 1.4, 827 2.4) z trub betonových nebo železobetonových včetně drobných objektů,</v>
      </c>
      <c r="BB83" s="214"/>
      <c r="BC83" s="214"/>
      <c r="BD83" s="214"/>
      <c r="BE83" s="214"/>
      <c r="BF83" s="214"/>
      <c r="BG83" s="214"/>
      <c r="BH83" s="214"/>
    </row>
    <row r="84" spans="1:60" x14ac:dyDescent="0.2">
      <c r="A84" s="227" t="s">
        <v>115</v>
      </c>
      <c r="B84" s="228" t="s">
        <v>76</v>
      </c>
      <c r="C84" s="251" t="s">
        <v>77</v>
      </c>
      <c r="D84" s="229"/>
      <c r="E84" s="230"/>
      <c r="F84" s="231"/>
      <c r="G84" s="231">
        <f>SUMIF(AG85:AG87,"&lt;&gt;NOR",G85:G87)</f>
        <v>0</v>
      </c>
      <c r="H84" s="231"/>
      <c r="I84" s="231">
        <f>SUM(I85:I87)</f>
        <v>0</v>
      </c>
      <c r="J84" s="231"/>
      <c r="K84" s="231">
        <f>SUM(K85:K87)</f>
        <v>0</v>
      </c>
      <c r="L84" s="231"/>
      <c r="M84" s="231">
        <f>SUM(M85:M87)</f>
        <v>0</v>
      </c>
      <c r="N84" s="231"/>
      <c r="O84" s="231">
        <f>SUM(O85:O87)</f>
        <v>0</v>
      </c>
      <c r="P84" s="231"/>
      <c r="Q84" s="231">
        <f>SUM(Q85:Q87)</f>
        <v>0</v>
      </c>
      <c r="R84" s="231"/>
      <c r="S84" s="231"/>
      <c r="T84" s="232"/>
      <c r="U84" s="226"/>
      <c r="V84" s="226">
        <f>SUM(V85:V87)</f>
        <v>4.38</v>
      </c>
      <c r="W84" s="226"/>
      <c r="X84" s="226"/>
      <c r="AG84" t="s">
        <v>116</v>
      </c>
    </row>
    <row r="85" spans="1:60" outlineLevel="1" x14ac:dyDescent="0.2">
      <c r="A85" s="233">
        <v>35</v>
      </c>
      <c r="B85" s="234" t="s">
        <v>244</v>
      </c>
      <c r="C85" s="252" t="s">
        <v>245</v>
      </c>
      <c r="D85" s="235" t="s">
        <v>176</v>
      </c>
      <c r="E85" s="236">
        <v>73</v>
      </c>
      <c r="F85" s="237"/>
      <c r="G85" s="238">
        <f>ROUND(E85*F85,2)</f>
        <v>0</v>
      </c>
      <c r="H85" s="237"/>
      <c r="I85" s="238">
        <f>ROUND(E85*H85,2)</f>
        <v>0</v>
      </c>
      <c r="J85" s="237"/>
      <c r="K85" s="238">
        <f>ROUND(E85*J85,2)</f>
        <v>0</v>
      </c>
      <c r="L85" s="238">
        <v>21</v>
      </c>
      <c r="M85" s="238">
        <f>G85*(1+L85/100)</f>
        <v>0</v>
      </c>
      <c r="N85" s="238">
        <v>0</v>
      </c>
      <c r="O85" s="238">
        <f>ROUND(E85*N85,2)</f>
        <v>0</v>
      </c>
      <c r="P85" s="238">
        <v>0</v>
      </c>
      <c r="Q85" s="238">
        <f>ROUND(E85*P85,2)</f>
        <v>0</v>
      </c>
      <c r="R85" s="238" t="s">
        <v>246</v>
      </c>
      <c r="S85" s="238" t="s">
        <v>121</v>
      </c>
      <c r="T85" s="239" t="s">
        <v>121</v>
      </c>
      <c r="U85" s="223">
        <v>0.06</v>
      </c>
      <c r="V85" s="223">
        <f>ROUND(E85*U85,2)</f>
        <v>4.38</v>
      </c>
      <c r="W85" s="223"/>
      <c r="X85" s="223" t="s">
        <v>122</v>
      </c>
      <c r="Y85" s="214"/>
      <c r="Z85" s="214"/>
      <c r="AA85" s="214"/>
      <c r="AB85" s="214"/>
      <c r="AC85" s="214"/>
      <c r="AD85" s="214"/>
      <c r="AE85" s="214"/>
      <c r="AF85" s="214"/>
      <c r="AG85" s="214" t="s">
        <v>139</v>
      </c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</row>
    <row r="86" spans="1:60" outlineLevel="1" x14ac:dyDescent="0.2">
      <c r="A86" s="221"/>
      <c r="B86" s="222"/>
      <c r="C86" s="255" t="s">
        <v>247</v>
      </c>
      <c r="D86" s="224"/>
      <c r="E86" s="225">
        <v>73</v>
      </c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14"/>
      <c r="Z86" s="214"/>
      <c r="AA86" s="214"/>
      <c r="AB86" s="214"/>
      <c r="AC86" s="214"/>
      <c r="AD86" s="214"/>
      <c r="AE86" s="214"/>
      <c r="AF86" s="214"/>
      <c r="AG86" s="214" t="s">
        <v>129</v>
      </c>
      <c r="AH86" s="214">
        <v>5</v>
      </c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</row>
    <row r="87" spans="1:60" outlineLevel="1" x14ac:dyDescent="0.2">
      <c r="A87" s="243">
        <v>36</v>
      </c>
      <c r="B87" s="244" t="s">
        <v>248</v>
      </c>
      <c r="C87" s="256" t="s">
        <v>249</v>
      </c>
      <c r="D87" s="245" t="s">
        <v>199</v>
      </c>
      <c r="E87" s="246">
        <v>1</v>
      </c>
      <c r="F87" s="247"/>
      <c r="G87" s="248">
        <f>ROUND(E87*F87,2)</f>
        <v>0</v>
      </c>
      <c r="H87" s="247"/>
      <c r="I87" s="248">
        <f>ROUND(E87*H87,2)</f>
        <v>0</v>
      </c>
      <c r="J87" s="247"/>
      <c r="K87" s="248">
        <f>ROUND(E87*J87,2)</f>
        <v>0</v>
      </c>
      <c r="L87" s="248">
        <v>21</v>
      </c>
      <c r="M87" s="248">
        <f>G87*(1+L87/100)</f>
        <v>0</v>
      </c>
      <c r="N87" s="248">
        <v>0</v>
      </c>
      <c r="O87" s="248">
        <f>ROUND(E87*N87,2)</f>
        <v>0</v>
      </c>
      <c r="P87" s="248">
        <v>0</v>
      </c>
      <c r="Q87" s="248">
        <f>ROUND(E87*P87,2)</f>
        <v>0</v>
      </c>
      <c r="R87" s="248"/>
      <c r="S87" s="248" t="s">
        <v>193</v>
      </c>
      <c r="T87" s="249" t="s">
        <v>194</v>
      </c>
      <c r="U87" s="223">
        <v>0</v>
      </c>
      <c r="V87" s="223">
        <f>ROUND(E87*U87,2)</f>
        <v>0</v>
      </c>
      <c r="W87" s="223"/>
      <c r="X87" s="223" t="s">
        <v>122</v>
      </c>
      <c r="Y87" s="214"/>
      <c r="Z87" s="214"/>
      <c r="AA87" s="214"/>
      <c r="AB87" s="214"/>
      <c r="AC87" s="214"/>
      <c r="AD87" s="214"/>
      <c r="AE87" s="214"/>
      <c r="AF87" s="214"/>
      <c r="AG87" s="214" t="s">
        <v>139</v>
      </c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</row>
    <row r="88" spans="1:60" x14ac:dyDescent="0.2">
      <c r="A88" s="227" t="s">
        <v>115</v>
      </c>
      <c r="B88" s="228" t="s">
        <v>78</v>
      </c>
      <c r="C88" s="251" t="s">
        <v>79</v>
      </c>
      <c r="D88" s="229"/>
      <c r="E88" s="230"/>
      <c r="F88" s="231"/>
      <c r="G88" s="231">
        <f>SUMIF(AG89:AG89,"&lt;&gt;NOR",G89:G89)</f>
        <v>0</v>
      </c>
      <c r="H88" s="231"/>
      <c r="I88" s="231">
        <f>SUM(I89:I89)</f>
        <v>0</v>
      </c>
      <c r="J88" s="231"/>
      <c r="K88" s="231">
        <f>SUM(K89:K89)</f>
        <v>0</v>
      </c>
      <c r="L88" s="231"/>
      <c r="M88" s="231">
        <f>SUM(M89:M89)</f>
        <v>0</v>
      </c>
      <c r="N88" s="231"/>
      <c r="O88" s="231">
        <f>SUM(O89:O89)</f>
        <v>0.01</v>
      </c>
      <c r="P88" s="231"/>
      <c r="Q88" s="231">
        <f>SUM(Q89:Q89)</f>
        <v>0</v>
      </c>
      <c r="R88" s="231"/>
      <c r="S88" s="231"/>
      <c r="T88" s="232"/>
      <c r="U88" s="226"/>
      <c r="V88" s="226">
        <f>SUM(V89:V89)</f>
        <v>3.92</v>
      </c>
      <c r="W88" s="226"/>
      <c r="X88" s="226"/>
      <c r="AG88" t="s">
        <v>116</v>
      </c>
    </row>
    <row r="89" spans="1:60" ht="33.75" outlineLevel="1" x14ac:dyDescent="0.2">
      <c r="A89" s="243">
        <v>37</v>
      </c>
      <c r="B89" s="244" t="s">
        <v>250</v>
      </c>
      <c r="C89" s="256" t="s">
        <v>251</v>
      </c>
      <c r="D89" s="245" t="s">
        <v>181</v>
      </c>
      <c r="E89" s="246">
        <v>3</v>
      </c>
      <c r="F89" s="247"/>
      <c r="G89" s="248">
        <f>ROUND(E89*F89,2)</f>
        <v>0</v>
      </c>
      <c r="H89" s="247"/>
      <c r="I89" s="248">
        <f>ROUND(E89*H89,2)</f>
        <v>0</v>
      </c>
      <c r="J89" s="247"/>
      <c r="K89" s="248">
        <f>ROUND(E89*J89,2)</f>
        <v>0</v>
      </c>
      <c r="L89" s="248">
        <v>21</v>
      </c>
      <c r="M89" s="248">
        <f>G89*(1+L89/100)</f>
        <v>0</v>
      </c>
      <c r="N89" s="248">
        <v>2.32E-3</v>
      </c>
      <c r="O89" s="248">
        <f>ROUND(E89*N89,2)</f>
        <v>0.01</v>
      </c>
      <c r="P89" s="248">
        <v>0</v>
      </c>
      <c r="Q89" s="248">
        <f>ROUND(E89*P89,2)</f>
        <v>0</v>
      </c>
      <c r="R89" s="248" t="s">
        <v>252</v>
      </c>
      <c r="S89" s="248" t="s">
        <v>121</v>
      </c>
      <c r="T89" s="249" t="s">
        <v>121</v>
      </c>
      <c r="U89" s="223">
        <v>1.3080000000000001</v>
      </c>
      <c r="V89" s="223">
        <f>ROUND(E89*U89,2)</f>
        <v>3.92</v>
      </c>
      <c r="W89" s="223"/>
      <c r="X89" s="223" t="s">
        <v>122</v>
      </c>
      <c r="Y89" s="214"/>
      <c r="Z89" s="214"/>
      <c r="AA89" s="214"/>
      <c r="AB89" s="214"/>
      <c r="AC89" s="214"/>
      <c r="AD89" s="214"/>
      <c r="AE89" s="214"/>
      <c r="AF89" s="214"/>
      <c r="AG89" s="214" t="s">
        <v>139</v>
      </c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</row>
    <row r="90" spans="1:60" x14ac:dyDescent="0.2">
      <c r="A90" s="227" t="s">
        <v>115</v>
      </c>
      <c r="B90" s="228" t="s">
        <v>80</v>
      </c>
      <c r="C90" s="251" t="s">
        <v>81</v>
      </c>
      <c r="D90" s="229"/>
      <c r="E90" s="230"/>
      <c r="F90" s="231"/>
      <c r="G90" s="231">
        <f>SUMIF(AG91:AG99,"&lt;&gt;NOR",G91:G99)</f>
        <v>0</v>
      </c>
      <c r="H90" s="231"/>
      <c r="I90" s="231">
        <f>SUM(I91:I99)</f>
        <v>0</v>
      </c>
      <c r="J90" s="231"/>
      <c r="K90" s="231">
        <f>SUM(K91:K99)</f>
        <v>0</v>
      </c>
      <c r="L90" s="231"/>
      <c r="M90" s="231">
        <f>SUM(M91:M99)</f>
        <v>0</v>
      </c>
      <c r="N90" s="231"/>
      <c r="O90" s="231">
        <f>SUM(O91:O99)</f>
        <v>0.02</v>
      </c>
      <c r="P90" s="231"/>
      <c r="Q90" s="231">
        <f>SUM(Q91:Q99)</f>
        <v>0</v>
      </c>
      <c r="R90" s="231"/>
      <c r="S90" s="231"/>
      <c r="T90" s="232"/>
      <c r="U90" s="226"/>
      <c r="V90" s="226">
        <f>SUM(V91:V99)</f>
        <v>0.75</v>
      </c>
      <c r="W90" s="226"/>
      <c r="X90" s="226"/>
      <c r="AG90" t="s">
        <v>116</v>
      </c>
    </row>
    <row r="91" spans="1:60" outlineLevel="1" x14ac:dyDescent="0.2">
      <c r="A91" s="243">
        <v>38</v>
      </c>
      <c r="B91" s="244" t="s">
        <v>253</v>
      </c>
      <c r="C91" s="256" t="s">
        <v>254</v>
      </c>
      <c r="D91" s="245" t="s">
        <v>176</v>
      </c>
      <c r="E91" s="246">
        <v>15</v>
      </c>
      <c r="F91" s="247"/>
      <c r="G91" s="248">
        <f>ROUND(E91*F91,2)</f>
        <v>0</v>
      </c>
      <c r="H91" s="247"/>
      <c r="I91" s="248">
        <f>ROUND(E91*H91,2)</f>
        <v>0</v>
      </c>
      <c r="J91" s="247"/>
      <c r="K91" s="248">
        <f>ROUND(E91*J91,2)</f>
        <v>0</v>
      </c>
      <c r="L91" s="248">
        <v>21</v>
      </c>
      <c r="M91" s="248">
        <f>G91*(1+L91/100)</f>
        <v>0</v>
      </c>
      <c r="N91" s="248">
        <v>0</v>
      </c>
      <c r="O91" s="248">
        <f>ROUND(E91*N91,2)</f>
        <v>0</v>
      </c>
      <c r="P91" s="248">
        <v>0</v>
      </c>
      <c r="Q91" s="248">
        <f>ROUND(E91*P91,2)</f>
        <v>0</v>
      </c>
      <c r="R91" s="248" t="s">
        <v>80</v>
      </c>
      <c r="S91" s="248" t="s">
        <v>121</v>
      </c>
      <c r="T91" s="249" t="s">
        <v>121</v>
      </c>
      <c r="U91" s="223">
        <v>0.05</v>
      </c>
      <c r="V91" s="223">
        <f>ROUND(E91*U91,2)</f>
        <v>0.75</v>
      </c>
      <c r="W91" s="223"/>
      <c r="X91" s="223" t="s">
        <v>122</v>
      </c>
      <c r="Y91" s="214"/>
      <c r="Z91" s="214"/>
      <c r="AA91" s="214"/>
      <c r="AB91" s="214"/>
      <c r="AC91" s="214"/>
      <c r="AD91" s="214"/>
      <c r="AE91" s="214"/>
      <c r="AF91" s="214"/>
      <c r="AG91" s="214" t="s">
        <v>139</v>
      </c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</row>
    <row r="92" spans="1:60" outlineLevel="1" x14ac:dyDescent="0.2">
      <c r="A92" s="243">
        <v>39</v>
      </c>
      <c r="B92" s="244" t="s">
        <v>255</v>
      </c>
      <c r="C92" s="256" t="s">
        <v>256</v>
      </c>
      <c r="D92" s="245" t="s">
        <v>199</v>
      </c>
      <c r="E92" s="246">
        <v>1</v>
      </c>
      <c r="F92" s="247"/>
      <c r="G92" s="248">
        <f>ROUND(E92*F92,2)</f>
        <v>0</v>
      </c>
      <c r="H92" s="247"/>
      <c r="I92" s="248">
        <f>ROUND(E92*H92,2)</f>
        <v>0</v>
      </c>
      <c r="J92" s="247"/>
      <c r="K92" s="248">
        <f>ROUND(E92*J92,2)</f>
        <v>0</v>
      </c>
      <c r="L92" s="248">
        <v>21</v>
      </c>
      <c r="M92" s="248">
        <f>G92*(1+L92/100)</f>
        <v>0</v>
      </c>
      <c r="N92" s="248">
        <v>0</v>
      </c>
      <c r="O92" s="248">
        <f>ROUND(E92*N92,2)</f>
        <v>0</v>
      </c>
      <c r="P92" s="248">
        <v>0</v>
      </c>
      <c r="Q92" s="248">
        <f>ROUND(E92*P92,2)</f>
        <v>0</v>
      </c>
      <c r="R92" s="248"/>
      <c r="S92" s="248" t="s">
        <v>193</v>
      </c>
      <c r="T92" s="249" t="s">
        <v>194</v>
      </c>
      <c r="U92" s="223">
        <v>0</v>
      </c>
      <c r="V92" s="223">
        <f>ROUND(E92*U92,2)</f>
        <v>0</v>
      </c>
      <c r="W92" s="223"/>
      <c r="X92" s="223" t="s">
        <v>122</v>
      </c>
      <c r="Y92" s="214"/>
      <c r="Z92" s="214"/>
      <c r="AA92" s="214"/>
      <c r="AB92" s="214"/>
      <c r="AC92" s="214"/>
      <c r="AD92" s="214"/>
      <c r="AE92" s="214"/>
      <c r="AF92" s="214"/>
      <c r="AG92" s="214" t="s">
        <v>139</v>
      </c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</row>
    <row r="93" spans="1:60" outlineLevel="1" x14ac:dyDescent="0.2">
      <c r="A93" s="233">
        <v>40</v>
      </c>
      <c r="B93" s="234" t="s">
        <v>257</v>
      </c>
      <c r="C93" s="252" t="s">
        <v>258</v>
      </c>
      <c r="D93" s="235" t="s">
        <v>202</v>
      </c>
      <c r="E93" s="236">
        <v>8</v>
      </c>
      <c r="F93" s="237"/>
      <c r="G93" s="238">
        <f>ROUND(E93*F93,2)</f>
        <v>0</v>
      </c>
      <c r="H93" s="237"/>
      <c r="I93" s="238">
        <f>ROUND(E93*H93,2)</f>
        <v>0</v>
      </c>
      <c r="J93" s="237"/>
      <c r="K93" s="238">
        <f>ROUND(E93*J93,2)</f>
        <v>0</v>
      </c>
      <c r="L93" s="238">
        <v>21</v>
      </c>
      <c r="M93" s="238">
        <f>G93*(1+L93/100)</f>
        <v>0</v>
      </c>
      <c r="N93" s="238">
        <v>0</v>
      </c>
      <c r="O93" s="238">
        <f>ROUND(E93*N93,2)</f>
        <v>0</v>
      </c>
      <c r="P93" s="238">
        <v>0</v>
      </c>
      <c r="Q93" s="238">
        <f>ROUND(E93*P93,2)</f>
        <v>0</v>
      </c>
      <c r="R93" s="238"/>
      <c r="S93" s="238" t="s">
        <v>193</v>
      </c>
      <c r="T93" s="239" t="s">
        <v>194</v>
      </c>
      <c r="U93" s="223">
        <v>0</v>
      </c>
      <c r="V93" s="223">
        <f>ROUND(E93*U93,2)</f>
        <v>0</v>
      </c>
      <c r="W93" s="223"/>
      <c r="X93" s="223" t="s">
        <v>122</v>
      </c>
      <c r="Y93" s="214"/>
      <c r="Z93" s="214"/>
      <c r="AA93" s="214"/>
      <c r="AB93" s="214"/>
      <c r="AC93" s="214"/>
      <c r="AD93" s="214"/>
      <c r="AE93" s="214"/>
      <c r="AF93" s="214"/>
      <c r="AG93" s="214" t="s">
        <v>139</v>
      </c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</row>
    <row r="94" spans="1:60" outlineLevel="1" x14ac:dyDescent="0.2">
      <c r="A94" s="221"/>
      <c r="B94" s="222"/>
      <c r="C94" s="255" t="s">
        <v>259</v>
      </c>
      <c r="D94" s="224"/>
      <c r="E94" s="225">
        <v>8</v>
      </c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14"/>
      <c r="Z94" s="214"/>
      <c r="AA94" s="214"/>
      <c r="AB94" s="214"/>
      <c r="AC94" s="214"/>
      <c r="AD94" s="214"/>
      <c r="AE94" s="214"/>
      <c r="AF94" s="214"/>
      <c r="AG94" s="214" t="s">
        <v>129</v>
      </c>
      <c r="AH94" s="214">
        <v>0</v>
      </c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</row>
    <row r="95" spans="1:60" outlineLevel="1" x14ac:dyDescent="0.2">
      <c r="A95" s="233">
        <v>41</v>
      </c>
      <c r="B95" s="234" t="s">
        <v>260</v>
      </c>
      <c r="C95" s="252" t="s">
        <v>261</v>
      </c>
      <c r="D95" s="235" t="s">
        <v>192</v>
      </c>
      <c r="E95" s="236">
        <v>1</v>
      </c>
      <c r="F95" s="237"/>
      <c r="G95" s="238">
        <f>ROUND(E95*F95,2)</f>
        <v>0</v>
      </c>
      <c r="H95" s="237"/>
      <c r="I95" s="238">
        <f>ROUND(E95*H95,2)</f>
        <v>0</v>
      </c>
      <c r="J95" s="237"/>
      <c r="K95" s="238">
        <f>ROUND(E95*J95,2)</f>
        <v>0</v>
      </c>
      <c r="L95" s="238">
        <v>21</v>
      </c>
      <c r="M95" s="238">
        <f>G95*(1+L95/100)</f>
        <v>0</v>
      </c>
      <c r="N95" s="238">
        <v>0</v>
      </c>
      <c r="O95" s="238">
        <f>ROUND(E95*N95,2)</f>
        <v>0</v>
      </c>
      <c r="P95" s="238">
        <v>0</v>
      </c>
      <c r="Q95" s="238">
        <f>ROUND(E95*P95,2)</f>
        <v>0</v>
      </c>
      <c r="R95" s="238"/>
      <c r="S95" s="238" t="s">
        <v>193</v>
      </c>
      <c r="T95" s="239" t="s">
        <v>194</v>
      </c>
      <c r="U95" s="223">
        <v>0</v>
      </c>
      <c r="V95" s="223">
        <f>ROUND(E95*U95,2)</f>
        <v>0</v>
      </c>
      <c r="W95" s="223"/>
      <c r="X95" s="223" t="s">
        <v>122</v>
      </c>
      <c r="Y95" s="214"/>
      <c r="Z95" s="214"/>
      <c r="AA95" s="214"/>
      <c r="AB95" s="214"/>
      <c r="AC95" s="214"/>
      <c r="AD95" s="214"/>
      <c r="AE95" s="214"/>
      <c r="AF95" s="214"/>
      <c r="AG95" s="214" t="s">
        <v>139</v>
      </c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</row>
    <row r="96" spans="1:60" outlineLevel="1" x14ac:dyDescent="0.2">
      <c r="A96" s="221"/>
      <c r="B96" s="222"/>
      <c r="C96" s="255" t="s">
        <v>62</v>
      </c>
      <c r="D96" s="224"/>
      <c r="E96" s="225">
        <v>1</v>
      </c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14"/>
      <c r="Z96" s="214"/>
      <c r="AA96" s="214"/>
      <c r="AB96" s="214"/>
      <c r="AC96" s="214"/>
      <c r="AD96" s="214"/>
      <c r="AE96" s="214"/>
      <c r="AF96" s="214"/>
      <c r="AG96" s="214" t="s">
        <v>129</v>
      </c>
      <c r="AH96" s="214">
        <v>0</v>
      </c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</row>
    <row r="97" spans="1:60" ht="22.5" outlineLevel="1" x14ac:dyDescent="0.2">
      <c r="A97" s="243">
        <v>42</v>
      </c>
      <c r="B97" s="244" t="s">
        <v>262</v>
      </c>
      <c r="C97" s="256" t="s">
        <v>263</v>
      </c>
      <c r="D97" s="245" t="s">
        <v>176</v>
      </c>
      <c r="E97" s="246">
        <v>6</v>
      </c>
      <c r="F97" s="247"/>
      <c r="G97" s="248">
        <f>ROUND(E97*F97,2)</f>
        <v>0</v>
      </c>
      <c r="H97" s="247"/>
      <c r="I97" s="248">
        <f>ROUND(E97*H97,2)</f>
        <v>0</v>
      </c>
      <c r="J97" s="247"/>
      <c r="K97" s="248">
        <f>ROUND(E97*J97,2)</f>
        <v>0</v>
      </c>
      <c r="L97" s="248">
        <v>21</v>
      </c>
      <c r="M97" s="248">
        <f>G97*(1+L97/100)</f>
        <v>0</v>
      </c>
      <c r="N97" s="248">
        <v>3.7000000000000002E-3</v>
      </c>
      <c r="O97" s="248">
        <f>ROUND(E97*N97,2)</f>
        <v>0.02</v>
      </c>
      <c r="P97" s="248">
        <v>0</v>
      </c>
      <c r="Q97" s="248">
        <f>ROUND(E97*P97,2)</f>
        <v>0</v>
      </c>
      <c r="R97" s="248" t="s">
        <v>169</v>
      </c>
      <c r="S97" s="248" t="s">
        <v>121</v>
      </c>
      <c r="T97" s="249" t="s">
        <v>121</v>
      </c>
      <c r="U97" s="223">
        <v>0</v>
      </c>
      <c r="V97" s="223">
        <f>ROUND(E97*U97,2)</f>
        <v>0</v>
      </c>
      <c r="W97" s="223"/>
      <c r="X97" s="223" t="s">
        <v>170</v>
      </c>
      <c r="Y97" s="214"/>
      <c r="Z97" s="214"/>
      <c r="AA97" s="214"/>
      <c r="AB97" s="214"/>
      <c r="AC97" s="214"/>
      <c r="AD97" s="214"/>
      <c r="AE97" s="214"/>
      <c r="AF97" s="214"/>
      <c r="AG97" s="214" t="s">
        <v>171</v>
      </c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</row>
    <row r="98" spans="1:60" ht="56.25" outlineLevel="1" x14ac:dyDescent="0.2">
      <c r="A98" s="233">
        <v>43</v>
      </c>
      <c r="B98" s="234" t="s">
        <v>264</v>
      </c>
      <c r="C98" s="252" t="s">
        <v>265</v>
      </c>
      <c r="D98" s="235" t="s">
        <v>176</v>
      </c>
      <c r="E98" s="236">
        <v>15</v>
      </c>
      <c r="F98" s="237"/>
      <c r="G98" s="238">
        <f>ROUND(E98*F98,2)</f>
        <v>0</v>
      </c>
      <c r="H98" s="237"/>
      <c r="I98" s="238">
        <f>ROUND(E98*H98,2)</f>
        <v>0</v>
      </c>
      <c r="J98" s="237"/>
      <c r="K98" s="238">
        <f>ROUND(E98*J98,2)</f>
        <v>0</v>
      </c>
      <c r="L98" s="238">
        <v>21</v>
      </c>
      <c r="M98" s="238">
        <f>G98*(1+L98/100)</f>
        <v>0</v>
      </c>
      <c r="N98" s="238">
        <v>2.4000000000000001E-4</v>
      </c>
      <c r="O98" s="238">
        <f>ROUND(E98*N98,2)</f>
        <v>0</v>
      </c>
      <c r="P98" s="238">
        <v>0</v>
      </c>
      <c r="Q98" s="238">
        <f>ROUND(E98*P98,2)</f>
        <v>0</v>
      </c>
      <c r="R98" s="238" t="s">
        <v>169</v>
      </c>
      <c r="S98" s="238" t="s">
        <v>121</v>
      </c>
      <c r="T98" s="239" t="s">
        <v>121</v>
      </c>
      <c r="U98" s="223">
        <v>0</v>
      </c>
      <c r="V98" s="223">
        <f>ROUND(E98*U98,2)</f>
        <v>0</v>
      </c>
      <c r="W98" s="223"/>
      <c r="X98" s="223" t="s">
        <v>170</v>
      </c>
      <c r="Y98" s="214"/>
      <c r="Z98" s="214"/>
      <c r="AA98" s="214"/>
      <c r="AB98" s="214"/>
      <c r="AC98" s="214"/>
      <c r="AD98" s="214"/>
      <c r="AE98" s="214"/>
      <c r="AF98" s="214"/>
      <c r="AG98" s="214" t="s">
        <v>171</v>
      </c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</row>
    <row r="99" spans="1:60" outlineLevel="1" x14ac:dyDescent="0.2">
      <c r="A99" s="221"/>
      <c r="B99" s="222"/>
      <c r="C99" s="255" t="s">
        <v>266</v>
      </c>
      <c r="D99" s="224"/>
      <c r="E99" s="225">
        <v>15</v>
      </c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14"/>
      <c r="Z99" s="214"/>
      <c r="AA99" s="214"/>
      <c r="AB99" s="214"/>
      <c r="AC99" s="214"/>
      <c r="AD99" s="214"/>
      <c r="AE99" s="214"/>
      <c r="AF99" s="214"/>
      <c r="AG99" s="214" t="s">
        <v>129</v>
      </c>
      <c r="AH99" s="214">
        <v>5</v>
      </c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</row>
    <row r="100" spans="1:60" x14ac:dyDescent="0.2">
      <c r="A100" s="227" t="s">
        <v>115</v>
      </c>
      <c r="B100" s="228" t="s">
        <v>82</v>
      </c>
      <c r="C100" s="251" t="s">
        <v>83</v>
      </c>
      <c r="D100" s="229"/>
      <c r="E100" s="230"/>
      <c r="F100" s="231"/>
      <c r="G100" s="231">
        <f>SUMIF(AG101:AG102,"&lt;&gt;NOR",G101:G102)</f>
        <v>0</v>
      </c>
      <c r="H100" s="231"/>
      <c r="I100" s="231">
        <f>SUM(I101:I102)</f>
        <v>0</v>
      </c>
      <c r="J100" s="231"/>
      <c r="K100" s="231">
        <f>SUM(K101:K102)</f>
        <v>0</v>
      </c>
      <c r="L100" s="231"/>
      <c r="M100" s="231">
        <f>SUM(M101:M102)</f>
        <v>0</v>
      </c>
      <c r="N100" s="231"/>
      <c r="O100" s="231">
        <f>SUM(O101:O102)</f>
        <v>2.1800000000000002</v>
      </c>
      <c r="P100" s="231"/>
      <c r="Q100" s="231">
        <f>SUM(Q101:Q102)</f>
        <v>0</v>
      </c>
      <c r="R100" s="231"/>
      <c r="S100" s="231"/>
      <c r="T100" s="232"/>
      <c r="U100" s="226"/>
      <c r="V100" s="226">
        <f>SUM(V101:V102)</f>
        <v>0.89</v>
      </c>
      <c r="W100" s="226"/>
      <c r="X100" s="226"/>
      <c r="AG100" t="s">
        <v>116</v>
      </c>
    </row>
    <row r="101" spans="1:60" outlineLevel="1" x14ac:dyDescent="0.2">
      <c r="A101" s="233">
        <v>44</v>
      </c>
      <c r="B101" s="234" t="s">
        <v>267</v>
      </c>
      <c r="C101" s="252" t="s">
        <v>268</v>
      </c>
      <c r="D101" s="235" t="s">
        <v>176</v>
      </c>
      <c r="E101" s="236">
        <v>8</v>
      </c>
      <c r="F101" s="237"/>
      <c r="G101" s="238">
        <f>ROUND(E101*F101,2)</f>
        <v>0</v>
      </c>
      <c r="H101" s="237"/>
      <c r="I101" s="238">
        <f>ROUND(E101*H101,2)</f>
        <v>0</v>
      </c>
      <c r="J101" s="237"/>
      <c r="K101" s="238">
        <f>ROUND(E101*J101,2)</f>
        <v>0</v>
      </c>
      <c r="L101" s="238">
        <v>21</v>
      </c>
      <c r="M101" s="238">
        <f>G101*(1+L101/100)</f>
        <v>0</v>
      </c>
      <c r="N101" s="238">
        <v>0.27300000000000002</v>
      </c>
      <c r="O101" s="238">
        <f>ROUND(E101*N101,2)</f>
        <v>2.1800000000000002</v>
      </c>
      <c r="P101" s="238">
        <v>0</v>
      </c>
      <c r="Q101" s="238">
        <f>ROUND(E101*P101,2)</f>
        <v>0</v>
      </c>
      <c r="R101" s="238"/>
      <c r="S101" s="238" t="s">
        <v>121</v>
      </c>
      <c r="T101" s="239" t="s">
        <v>121</v>
      </c>
      <c r="U101" s="223">
        <v>0.111</v>
      </c>
      <c r="V101" s="223">
        <f>ROUND(E101*U101,2)</f>
        <v>0.89</v>
      </c>
      <c r="W101" s="223"/>
      <c r="X101" s="223" t="s">
        <v>122</v>
      </c>
      <c r="Y101" s="214"/>
      <c r="Z101" s="214"/>
      <c r="AA101" s="214"/>
      <c r="AB101" s="214"/>
      <c r="AC101" s="214"/>
      <c r="AD101" s="214"/>
      <c r="AE101" s="214"/>
      <c r="AF101" s="214"/>
      <c r="AG101" s="214" t="s">
        <v>139</v>
      </c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</row>
    <row r="102" spans="1:60" outlineLevel="1" x14ac:dyDescent="0.2">
      <c r="A102" s="221"/>
      <c r="B102" s="222"/>
      <c r="C102" s="255" t="s">
        <v>68</v>
      </c>
      <c r="D102" s="224"/>
      <c r="E102" s="225">
        <v>8</v>
      </c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14"/>
      <c r="Z102" s="214"/>
      <c r="AA102" s="214"/>
      <c r="AB102" s="214"/>
      <c r="AC102" s="214"/>
      <c r="AD102" s="214"/>
      <c r="AE102" s="214"/>
      <c r="AF102" s="214"/>
      <c r="AG102" s="214" t="s">
        <v>129</v>
      </c>
      <c r="AH102" s="214">
        <v>0</v>
      </c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</row>
    <row r="103" spans="1:60" x14ac:dyDescent="0.2">
      <c r="A103" s="227" t="s">
        <v>115</v>
      </c>
      <c r="B103" s="228" t="s">
        <v>84</v>
      </c>
      <c r="C103" s="251" t="s">
        <v>85</v>
      </c>
      <c r="D103" s="229"/>
      <c r="E103" s="230"/>
      <c r="F103" s="231"/>
      <c r="G103" s="231">
        <f>SUMIF(AG104:AG110,"&lt;&gt;NOR",G104:G110)</f>
        <v>0</v>
      </c>
      <c r="H103" s="231"/>
      <c r="I103" s="231">
        <f>SUM(I104:I110)</f>
        <v>0</v>
      </c>
      <c r="J103" s="231"/>
      <c r="K103" s="231">
        <f>SUM(K104:K110)</f>
        <v>0</v>
      </c>
      <c r="L103" s="231"/>
      <c r="M103" s="231">
        <f>SUM(M104:M110)</f>
        <v>0</v>
      </c>
      <c r="N103" s="231"/>
      <c r="O103" s="231">
        <f>SUM(O104:O110)</f>
        <v>0</v>
      </c>
      <c r="P103" s="231"/>
      <c r="Q103" s="231">
        <f>SUM(Q104:Q110)</f>
        <v>0</v>
      </c>
      <c r="R103" s="231"/>
      <c r="S103" s="231"/>
      <c r="T103" s="232"/>
      <c r="U103" s="226"/>
      <c r="V103" s="226">
        <f>SUM(V104:V110)</f>
        <v>36.659999999999997</v>
      </c>
      <c r="W103" s="226"/>
      <c r="X103" s="226"/>
      <c r="AG103" t="s">
        <v>116</v>
      </c>
    </row>
    <row r="104" spans="1:60" ht="22.5" outlineLevel="1" x14ac:dyDescent="0.2">
      <c r="A104" s="243">
        <v>45</v>
      </c>
      <c r="B104" s="244" t="s">
        <v>269</v>
      </c>
      <c r="C104" s="256" t="s">
        <v>270</v>
      </c>
      <c r="D104" s="245" t="s">
        <v>168</v>
      </c>
      <c r="E104" s="246">
        <v>14.839600000000001</v>
      </c>
      <c r="F104" s="247"/>
      <c r="G104" s="248">
        <f>ROUND(E104*F104,2)</f>
        <v>0</v>
      </c>
      <c r="H104" s="247"/>
      <c r="I104" s="248">
        <f>ROUND(E104*H104,2)</f>
        <v>0</v>
      </c>
      <c r="J104" s="247"/>
      <c r="K104" s="248">
        <f>ROUND(E104*J104,2)</f>
        <v>0</v>
      </c>
      <c r="L104" s="248">
        <v>21</v>
      </c>
      <c r="M104" s="248">
        <f>G104*(1+L104/100)</f>
        <v>0</v>
      </c>
      <c r="N104" s="248">
        <v>0</v>
      </c>
      <c r="O104" s="248">
        <f>ROUND(E104*N104,2)</f>
        <v>0</v>
      </c>
      <c r="P104" s="248">
        <v>0</v>
      </c>
      <c r="Q104" s="248">
        <f>ROUND(E104*P104,2)</f>
        <v>0</v>
      </c>
      <c r="R104" s="248" t="s">
        <v>120</v>
      </c>
      <c r="S104" s="248" t="s">
        <v>121</v>
      </c>
      <c r="T104" s="249" t="s">
        <v>121</v>
      </c>
      <c r="U104" s="223">
        <v>0</v>
      </c>
      <c r="V104" s="223">
        <f>ROUND(E104*U104,2)</f>
        <v>0</v>
      </c>
      <c r="W104" s="223"/>
      <c r="X104" s="223" t="s">
        <v>271</v>
      </c>
      <c r="Y104" s="214"/>
      <c r="Z104" s="214"/>
      <c r="AA104" s="214"/>
      <c r="AB104" s="214"/>
      <c r="AC104" s="214"/>
      <c r="AD104" s="214"/>
      <c r="AE104" s="214"/>
      <c r="AF104" s="214"/>
      <c r="AG104" s="214" t="s">
        <v>272</v>
      </c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</row>
    <row r="105" spans="1:60" ht="22.5" outlineLevel="1" x14ac:dyDescent="0.2">
      <c r="A105" s="243">
        <v>46</v>
      </c>
      <c r="B105" s="244" t="s">
        <v>273</v>
      </c>
      <c r="C105" s="256" t="s">
        <v>274</v>
      </c>
      <c r="D105" s="245" t="s">
        <v>168</v>
      </c>
      <c r="E105" s="246">
        <v>14.839600000000001</v>
      </c>
      <c r="F105" s="247"/>
      <c r="G105" s="248">
        <f>ROUND(E105*F105,2)</f>
        <v>0</v>
      </c>
      <c r="H105" s="247"/>
      <c r="I105" s="248">
        <f>ROUND(E105*H105,2)</f>
        <v>0</v>
      </c>
      <c r="J105" s="247"/>
      <c r="K105" s="248">
        <f>ROUND(E105*J105,2)</f>
        <v>0</v>
      </c>
      <c r="L105" s="248">
        <v>21</v>
      </c>
      <c r="M105" s="248">
        <f>G105*(1+L105/100)</f>
        <v>0</v>
      </c>
      <c r="N105" s="248">
        <v>0</v>
      </c>
      <c r="O105" s="248">
        <f>ROUND(E105*N105,2)</f>
        <v>0</v>
      </c>
      <c r="P105" s="248">
        <v>0</v>
      </c>
      <c r="Q105" s="248">
        <f>ROUND(E105*P105,2)</f>
        <v>0</v>
      </c>
      <c r="R105" s="248" t="s">
        <v>235</v>
      </c>
      <c r="S105" s="248" t="s">
        <v>121</v>
      </c>
      <c r="T105" s="249" t="s">
        <v>121</v>
      </c>
      <c r="U105" s="223">
        <v>0.93300000000000005</v>
      </c>
      <c r="V105" s="223">
        <f>ROUND(E105*U105,2)</f>
        <v>13.85</v>
      </c>
      <c r="W105" s="223"/>
      <c r="X105" s="223" t="s">
        <v>271</v>
      </c>
      <c r="Y105" s="214"/>
      <c r="Z105" s="214"/>
      <c r="AA105" s="214"/>
      <c r="AB105" s="214"/>
      <c r="AC105" s="214"/>
      <c r="AD105" s="214"/>
      <c r="AE105" s="214"/>
      <c r="AF105" s="214"/>
      <c r="AG105" s="214" t="s">
        <v>272</v>
      </c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</row>
    <row r="106" spans="1:60" outlineLevel="1" x14ac:dyDescent="0.2">
      <c r="A106" s="243">
        <v>47</v>
      </c>
      <c r="B106" s="244" t="s">
        <v>275</v>
      </c>
      <c r="C106" s="256" t="s">
        <v>276</v>
      </c>
      <c r="D106" s="245" t="s">
        <v>168</v>
      </c>
      <c r="E106" s="246">
        <v>14.839600000000001</v>
      </c>
      <c r="F106" s="247"/>
      <c r="G106" s="248">
        <f>ROUND(E106*F106,2)</f>
        <v>0</v>
      </c>
      <c r="H106" s="247"/>
      <c r="I106" s="248">
        <f>ROUND(E106*H106,2)</f>
        <v>0</v>
      </c>
      <c r="J106" s="247"/>
      <c r="K106" s="248">
        <f>ROUND(E106*J106,2)</f>
        <v>0</v>
      </c>
      <c r="L106" s="248">
        <v>21</v>
      </c>
      <c r="M106" s="248">
        <f>G106*(1+L106/100)</f>
        <v>0</v>
      </c>
      <c r="N106" s="248">
        <v>0</v>
      </c>
      <c r="O106" s="248">
        <f>ROUND(E106*N106,2)</f>
        <v>0</v>
      </c>
      <c r="P106" s="248">
        <v>0</v>
      </c>
      <c r="Q106" s="248">
        <f>ROUND(E106*P106,2)</f>
        <v>0</v>
      </c>
      <c r="R106" s="248" t="s">
        <v>235</v>
      </c>
      <c r="S106" s="248" t="s">
        <v>121</v>
      </c>
      <c r="T106" s="249" t="s">
        <v>121</v>
      </c>
      <c r="U106" s="223">
        <v>0.49</v>
      </c>
      <c r="V106" s="223">
        <f>ROUND(E106*U106,2)</f>
        <v>7.27</v>
      </c>
      <c r="W106" s="223"/>
      <c r="X106" s="223" t="s">
        <v>271</v>
      </c>
      <c r="Y106" s="214"/>
      <c r="Z106" s="214"/>
      <c r="AA106" s="214"/>
      <c r="AB106" s="214"/>
      <c r="AC106" s="214"/>
      <c r="AD106" s="214"/>
      <c r="AE106" s="214"/>
      <c r="AF106" s="214"/>
      <c r="AG106" s="214" t="s">
        <v>272</v>
      </c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</row>
    <row r="107" spans="1:60" outlineLevel="1" x14ac:dyDescent="0.2">
      <c r="A107" s="243">
        <v>48</v>
      </c>
      <c r="B107" s="244" t="s">
        <v>277</v>
      </c>
      <c r="C107" s="256" t="s">
        <v>278</v>
      </c>
      <c r="D107" s="245" t="s">
        <v>168</v>
      </c>
      <c r="E107" s="246">
        <v>14.839600000000001</v>
      </c>
      <c r="F107" s="247"/>
      <c r="G107" s="248">
        <f>ROUND(E107*F107,2)</f>
        <v>0</v>
      </c>
      <c r="H107" s="247"/>
      <c r="I107" s="248">
        <f>ROUND(E107*H107,2)</f>
        <v>0</v>
      </c>
      <c r="J107" s="247"/>
      <c r="K107" s="248">
        <f>ROUND(E107*J107,2)</f>
        <v>0</v>
      </c>
      <c r="L107" s="248">
        <v>21</v>
      </c>
      <c r="M107" s="248">
        <f>G107*(1+L107/100)</f>
        <v>0</v>
      </c>
      <c r="N107" s="248">
        <v>0</v>
      </c>
      <c r="O107" s="248">
        <f>ROUND(E107*N107,2)</f>
        <v>0</v>
      </c>
      <c r="P107" s="248">
        <v>0</v>
      </c>
      <c r="Q107" s="248">
        <f>ROUND(E107*P107,2)</f>
        <v>0</v>
      </c>
      <c r="R107" s="248" t="s">
        <v>235</v>
      </c>
      <c r="S107" s="248" t="s">
        <v>121</v>
      </c>
      <c r="T107" s="249" t="s">
        <v>121</v>
      </c>
      <c r="U107" s="223">
        <v>0</v>
      </c>
      <c r="V107" s="223">
        <f>ROUND(E107*U107,2)</f>
        <v>0</v>
      </c>
      <c r="W107" s="223"/>
      <c r="X107" s="223" t="s">
        <v>271</v>
      </c>
      <c r="Y107" s="214"/>
      <c r="Z107" s="214"/>
      <c r="AA107" s="214"/>
      <c r="AB107" s="214"/>
      <c r="AC107" s="214"/>
      <c r="AD107" s="214"/>
      <c r="AE107" s="214"/>
      <c r="AF107" s="214"/>
      <c r="AG107" s="214" t="s">
        <v>272</v>
      </c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</row>
    <row r="108" spans="1:60" outlineLevel="1" x14ac:dyDescent="0.2">
      <c r="A108" s="243">
        <v>49</v>
      </c>
      <c r="B108" s="244" t="s">
        <v>279</v>
      </c>
      <c r="C108" s="256" t="s">
        <v>280</v>
      </c>
      <c r="D108" s="245" t="s">
        <v>168</v>
      </c>
      <c r="E108" s="246">
        <v>14.839600000000001</v>
      </c>
      <c r="F108" s="247"/>
      <c r="G108" s="248">
        <f>ROUND(E108*F108,2)</f>
        <v>0</v>
      </c>
      <c r="H108" s="247"/>
      <c r="I108" s="248">
        <f>ROUND(E108*H108,2)</f>
        <v>0</v>
      </c>
      <c r="J108" s="247"/>
      <c r="K108" s="248">
        <f>ROUND(E108*J108,2)</f>
        <v>0</v>
      </c>
      <c r="L108" s="248">
        <v>21</v>
      </c>
      <c r="M108" s="248">
        <f>G108*(1+L108/100)</f>
        <v>0</v>
      </c>
      <c r="N108" s="248">
        <v>0</v>
      </c>
      <c r="O108" s="248">
        <f>ROUND(E108*N108,2)</f>
        <v>0</v>
      </c>
      <c r="P108" s="248">
        <v>0</v>
      </c>
      <c r="Q108" s="248">
        <f>ROUND(E108*P108,2)</f>
        <v>0</v>
      </c>
      <c r="R108" s="248" t="s">
        <v>235</v>
      </c>
      <c r="S108" s="248" t="s">
        <v>121</v>
      </c>
      <c r="T108" s="249" t="s">
        <v>121</v>
      </c>
      <c r="U108" s="223">
        <v>0.94199999999999995</v>
      </c>
      <c r="V108" s="223">
        <f>ROUND(E108*U108,2)</f>
        <v>13.98</v>
      </c>
      <c r="W108" s="223"/>
      <c r="X108" s="223" t="s">
        <v>271</v>
      </c>
      <c r="Y108" s="214"/>
      <c r="Z108" s="214"/>
      <c r="AA108" s="214"/>
      <c r="AB108" s="214"/>
      <c r="AC108" s="214"/>
      <c r="AD108" s="214"/>
      <c r="AE108" s="214"/>
      <c r="AF108" s="214"/>
      <c r="AG108" s="214" t="s">
        <v>272</v>
      </c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</row>
    <row r="109" spans="1:60" ht="22.5" outlineLevel="1" x14ac:dyDescent="0.2">
      <c r="A109" s="243">
        <v>50</v>
      </c>
      <c r="B109" s="244" t="s">
        <v>281</v>
      </c>
      <c r="C109" s="256" t="s">
        <v>282</v>
      </c>
      <c r="D109" s="245" t="s">
        <v>168</v>
      </c>
      <c r="E109" s="246">
        <v>14.839600000000001</v>
      </c>
      <c r="F109" s="247"/>
      <c r="G109" s="248">
        <f>ROUND(E109*F109,2)</f>
        <v>0</v>
      </c>
      <c r="H109" s="247"/>
      <c r="I109" s="248">
        <f>ROUND(E109*H109,2)</f>
        <v>0</v>
      </c>
      <c r="J109" s="247"/>
      <c r="K109" s="248">
        <f>ROUND(E109*J109,2)</f>
        <v>0</v>
      </c>
      <c r="L109" s="248">
        <v>21</v>
      </c>
      <c r="M109" s="248">
        <f>G109*(1+L109/100)</f>
        <v>0</v>
      </c>
      <c r="N109" s="248">
        <v>0</v>
      </c>
      <c r="O109" s="248">
        <f>ROUND(E109*N109,2)</f>
        <v>0</v>
      </c>
      <c r="P109" s="248">
        <v>0</v>
      </c>
      <c r="Q109" s="248">
        <f>ROUND(E109*P109,2)</f>
        <v>0</v>
      </c>
      <c r="R109" s="248" t="s">
        <v>235</v>
      </c>
      <c r="S109" s="248" t="s">
        <v>121</v>
      </c>
      <c r="T109" s="249" t="s">
        <v>121</v>
      </c>
      <c r="U109" s="223">
        <v>0.105</v>
      </c>
      <c r="V109" s="223">
        <f>ROUND(E109*U109,2)</f>
        <v>1.56</v>
      </c>
      <c r="W109" s="223"/>
      <c r="X109" s="223" t="s">
        <v>271</v>
      </c>
      <c r="Y109" s="214"/>
      <c r="Z109" s="214"/>
      <c r="AA109" s="214"/>
      <c r="AB109" s="214"/>
      <c r="AC109" s="214"/>
      <c r="AD109" s="214"/>
      <c r="AE109" s="214"/>
      <c r="AF109" s="214"/>
      <c r="AG109" s="214" t="s">
        <v>272</v>
      </c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</row>
    <row r="110" spans="1:60" outlineLevel="1" x14ac:dyDescent="0.2">
      <c r="A110" s="243">
        <v>51</v>
      </c>
      <c r="B110" s="244" t="s">
        <v>283</v>
      </c>
      <c r="C110" s="256" t="s">
        <v>284</v>
      </c>
      <c r="D110" s="245" t="s">
        <v>168</v>
      </c>
      <c r="E110" s="246">
        <v>14.839600000000001</v>
      </c>
      <c r="F110" s="247"/>
      <c r="G110" s="248">
        <f>ROUND(E110*F110,2)</f>
        <v>0</v>
      </c>
      <c r="H110" s="247"/>
      <c r="I110" s="248">
        <f>ROUND(E110*H110,2)</f>
        <v>0</v>
      </c>
      <c r="J110" s="247"/>
      <c r="K110" s="248">
        <f>ROUND(E110*J110,2)</f>
        <v>0</v>
      </c>
      <c r="L110" s="248">
        <v>21</v>
      </c>
      <c r="M110" s="248">
        <f>G110*(1+L110/100)</f>
        <v>0</v>
      </c>
      <c r="N110" s="248">
        <v>0</v>
      </c>
      <c r="O110" s="248">
        <f>ROUND(E110*N110,2)</f>
        <v>0</v>
      </c>
      <c r="P110" s="248">
        <v>0</v>
      </c>
      <c r="Q110" s="248">
        <f>ROUND(E110*P110,2)</f>
        <v>0</v>
      </c>
      <c r="R110" s="248" t="s">
        <v>235</v>
      </c>
      <c r="S110" s="248" t="s">
        <v>121</v>
      </c>
      <c r="T110" s="249" t="s">
        <v>285</v>
      </c>
      <c r="U110" s="223">
        <v>0</v>
      </c>
      <c r="V110" s="223">
        <f>ROUND(E110*U110,2)</f>
        <v>0</v>
      </c>
      <c r="W110" s="223"/>
      <c r="X110" s="223" t="s">
        <v>271</v>
      </c>
      <c r="Y110" s="214"/>
      <c r="Z110" s="214"/>
      <c r="AA110" s="214"/>
      <c r="AB110" s="214"/>
      <c r="AC110" s="214"/>
      <c r="AD110" s="214"/>
      <c r="AE110" s="214"/>
      <c r="AF110" s="214"/>
      <c r="AG110" s="214" t="s">
        <v>272</v>
      </c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</row>
    <row r="111" spans="1:60" x14ac:dyDescent="0.2">
      <c r="A111" s="227" t="s">
        <v>115</v>
      </c>
      <c r="B111" s="228" t="s">
        <v>87</v>
      </c>
      <c r="C111" s="251" t="s">
        <v>27</v>
      </c>
      <c r="D111" s="229"/>
      <c r="E111" s="230"/>
      <c r="F111" s="231"/>
      <c r="G111" s="231">
        <f>SUMIF(AG112:AG116,"&lt;&gt;NOR",G112:G116)</f>
        <v>0</v>
      </c>
      <c r="H111" s="231"/>
      <c r="I111" s="231">
        <f>SUM(I112:I116)</f>
        <v>0</v>
      </c>
      <c r="J111" s="231"/>
      <c r="K111" s="231">
        <f>SUM(K112:K116)</f>
        <v>0</v>
      </c>
      <c r="L111" s="231"/>
      <c r="M111" s="231">
        <f>SUM(M112:M116)</f>
        <v>0</v>
      </c>
      <c r="N111" s="231"/>
      <c r="O111" s="231">
        <f>SUM(O112:O116)</f>
        <v>0</v>
      </c>
      <c r="P111" s="231"/>
      <c r="Q111" s="231">
        <f>SUM(Q112:Q116)</f>
        <v>0</v>
      </c>
      <c r="R111" s="231"/>
      <c r="S111" s="231"/>
      <c r="T111" s="232"/>
      <c r="U111" s="226"/>
      <c r="V111" s="226">
        <f>SUM(V112:V116)</f>
        <v>0</v>
      </c>
      <c r="W111" s="226"/>
      <c r="X111" s="226"/>
      <c r="AG111" t="s">
        <v>116</v>
      </c>
    </row>
    <row r="112" spans="1:60" outlineLevel="1" x14ac:dyDescent="0.2">
      <c r="A112" s="243">
        <v>52</v>
      </c>
      <c r="B112" s="244" t="s">
        <v>286</v>
      </c>
      <c r="C112" s="256" t="s">
        <v>287</v>
      </c>
      <c r="D112" s="245" t="s">
        <v>288</v>
      </c>
      <c r="E112" s="246">
        <v>1</v>
      </c>
      <c r="F112" s="247"/>
      <c r="G112" s="248">
        <f>ROUND(E112*F112,2)</f>
        <v>0</v>
      </c>
      <c r="H112" s="247"/>
      <c r="I112" s="248">
        <f>ROUND(E112*H112,2)</f>
        <v>0</v>
      </c>
      <c r="J112" s="247"/>
      <c r="K112" s="248">
        <f>ROUND(E112*J112,2)</f>
        <v>0</v>
      </c>
      <c r="L112" s="248">
        <v>21</v>
      </c>
      <c r="M112" s="248">
        <f>G112*(1+L112/100)</f>
        <v>0</v>
      </c>
      <c r="N112" s="248">
        <v>0</v>
      </c>
      <c r="O112" s="248">
        <f>ROUND(E112*N112,2)</f>
        <v>0</v>
      </c>
      <c r="P112" s="248">
        <v>0</v>
      </c>
      <c r="Q112" s="248">
        <f>ROUND(E112*P112,2)</f>
        <v>0</v>
      </c>
      <c r="R112" s="248"/>
      <c r="S112" s="248" t="s">
        <v>121</v>
      </c>
      <c r="T112" s="249" t="s">
        <v>194</v>
      </c>
      <c r="U112" s="223">
        <v>0</v>
      </c>
      <c r="V112" s="223">
        <f>ROUND(E112*U112,2)</f>
        <v>0</v>
      </c>
      <c r="W112" s="223"/>
      <c r="X112" s="223" t="s">
        <v>289</v>
      </c>
      <c r="Y112" s="214"/>
      <c r="Z112" s="214"/>
      <c r="AA112" s="214"/>
      <c r="AB112" s="214"/>
      <c r="AC112" s="214"/>
      <c r="AD112" s="214"/>
      <c r="AE112" s="214"/>
      <c r="AF112" s="214"/>
      <c r="AG112" s="214" t="s">
        <v>290</v>
      </c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</row>
    <row r="113" spans="1:60" outlineLevel="1" x14ac:dyDescent="0.2">
      <c r="A113" s="243">
        <v>53</v>
      </c>
      <c r="B113" s="244" t="s">
        <v>291</v>
      </c>
      <c r="C113" s="256" t="s">
        <v>292</v>
      </c>
      <c r="D113" s="245" t="s">
        <v>288</v>
      </c>
      <c r="E113" s="246">
        <v>1</v>
      </c>
      <c r="F113" s="247"/>
      <c r="G113" s="248">
        <f>ROUND(E113*F113,2)</f>
        <v>0</v>
      </c>
      <c r="H113" s="247"/>
      <c r="I113" s="248">
        <f>ROUND(E113*H113,2)</f>
        <v>0</v>
      </c>
      <c r="J113" s="247"/>
      <c r="K113" s="248">
        <f>ROUND(E113*J113,2)</f>
        <v>0</v>
      </c>
      <c r="L113" s="248">
        <v>21</v>
      </c>
      <c r="M113" s="248">
        <f>G113*(1+L113/100)</f>
        <v>0</v>
      </c>
      <c r="N113" s="248">
        <v>0</v>
      </c>
      <c r="O113" s="248">
        <f>ROUND(E113*N113,2)</f>
        <v>0</v>
      </c>
      <c r="P113" s="248">
        <v>0</v>
      </c>
      <c r="Q113" s="248">
        <f>ROUND(E113*P113,2)</f>
        <v>0</v>
      </c>
      <c r="R113" s="248"/>
      <c r="S113" s="248" t="s">
        <v>121</v>
      </c>
      <c r="T113" s="249" t="s">
        <v>194</v>
      </c>
      <c r="U113" s="223">
        <v>0</v>
      </c>
      <c r="V113" s="223">
        <f>ROUND(E113*U113,2)</f>
        <v>0</v>
      </c>
      <c r="W113" s="223"/>
      <c r="X113" s="223" t="s">
        <v>289</v>
      </c>
      <c r="Y113" s="214"/>
      <c r="Z113" s="214"/>
      <c r="AA113" s="214"/>
      <c r="AB113" s="214"/>
      <c r="AC113" s="214"/>
      <c r="AD113" s="214"/>
      <c r="AE113" s="214"/>
      <c r="AF113" s="214"/>
      <c r="AG113" s="214" t="s">
        <v>293</v>
      </c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</row>
    <row r="114" spans="1:60" outlineLevel="1" x14ac:dyDescent="0.2">
      <c r="A114" s="243">
        <v>54</v>
      </c>
      <c r="B114" s="244" t="s">
        <v>294</v>
      </c>
      <c r="C114" s="256" t="s">
        <v>295</v>
      </c>
      <c r="D114" s="245" t="s">
        <v>288</v>
      </c>
      <c r="E114" s="246">
        <v>1</v>
      </c>
      <c r="F114" s="247"/>
      <c r="G114" s="248">
        <f>ROUND(E114*F114,2)</f>
        <v>0</v>
      </c>
      <c r="H114" s="247"/>
      <c r="I114" s="248">
        <f>ROUND(E114*H114,2)</f>
        <v>0</v>
      </c>
      <c r="J114" s="247"/>
      <c r="K114" s="248">
        <f>ROUND(E114*J114,2)</f>
        <v>0</v>
      </c>
      <c r="L114" s="248">
        <v>21</v>
      </c>
      <c r="M114" s="248">
        <f>G114*(1+L114/100)</f>
        <v>0</v>
      </c>
      <c r="N114" s="248">
        <v>0</v>
      </c>
      <c r="O114" s="248">
        <f>ROUND(E114*N114,2)</f>
        <v>0</v>
      </c>
      <c r="P114" s="248">
        <v>0</v>
      </c>
      <c r="Q114" s="248">
        <f>ROUND(E114*P114,2)</f>
        <v>0</v>
      </c>
      <c r="R114" s="248"/>
      <c r="S114" s="248" t="s">
        <v>121</v>
      </c>
      <c r="T114" s="249" t="s">
        <v>194</v>
      </c>
      <c r="U114" s="223">
        <v>0</v>
      </c>
      <c r="V114" s="223">
        <f>ROUND(E114*U114,2)</f>
        <v>0</v>
      </c>
      <c r="W114" s="223"/>
      <c r="X114" s="223" t="s">
        <v>289</v>
      </c>
      <c r="Y114" s="214"/>
      <c r="Z114" s="214"/>
      <c r="AA114" s="214"/>
      <c r="AB114" s="214"/>
      <c r="AC114" s="214"/>
      <c r="AD114" s="214"/>
      <c r="AE114" s="214"/>
      <c r="AF114" s="214"/>
      <c r="AG114" s="214" t="s">
        <v>290</v>
      </c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</row>
    <row r="115" spans="1:60" outlineLevel="1" x14ac:dyDescent="0.2">
      <c r="A115" s="243">
        <v>55</v>
      </c>
      <c r="B115" s="244" t="s">
        <v>296</v>
      </c>
      <c r="C115" s="256" t="s">
        <v>297</v>
      </c>
      <c r="D115" s="245" t="s">
        <v>288</v>
      </c>
      <c r="E115" s="246">
        <v>1</v>
      </c>
      <c r="F115" s="247"/>
      <c r="G115" s="248">
        <f>ROUND(E115*F115,2)</f>
        <v>0</v>
      </c>
      <c r="H115" s="247"/>
      <c r="I115" s="248">
        <f>ROUND(E115*H115,2)</f>
        <v>0</v>
      </c>
      <c r="J115" s="247"/>
      <c r="K115" s="248">
        <f>ROUND(E115*J115,2)</f>
        <v>0</v>
      </c>
      <c r="L115" s="248">
        <v>21</v>
      </c>
      <c r="M115" s="248">
        <f>G115*(1+L115/100)</f>
        <v>0</v>
      </c>
      <c r="N115" s="248">
        <v>0</v>
      </c>
      <c r="O115" s="248">
        <f>ROUND(E115*N115,2)</f>
        <v>0</v>
      </c>
      <c r="P115" s="248">
        <v>0</v>
      </c>
      <c r="Q115" s="248">
        <f>ROUND(E115*P115,2)</f>
        <v>0</v>
      </c>
      <c r="R115" s="248"/>
      <c r="S115" s="248" t="s">
        <v>121</v>
      </c>
      <c r="T115" s="249" t="s">
        <v>194</v>
      </c>
      <c r="U115" s="223">
        <v>0</v>
      </c>
      <c r="V115" s="223">
        <f>ROUND(E115*U115,2)</f>
        <v>0</v>
      </c>
      <c r="W115" s="223"/>
      <c r="X115" s="223" t="s">
        <v>289</v>
      </c>
      <c r="Y115" s="214"/>
      <c r="Z115" s="214"/>
      <c r="AA115" s="214"/>
      <c r="AB115" s="214"/>
      <c r="AC115" s="214"/>
      <c r="AD115" s="214"/>
      <c r="AE115" s="214"/>
      <c r="AF115" s="214"/>
      <c r="AG115" s="214" t="s">
        <v>290</v>
      </c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</row>
    <row r="116" spans="1:60" outlineLevel="1" x14ac:dyDescent="0.2">
      <c r="A116" s="243">
        <v>56</v>
      </c>
      <c r="B116" s="244" t="s">
        <v>298</v>
      </c>
      <c r="C116" s="256" t="s">
        <v>299</v>
      </c>
      <c r="D116" s="245" t="s">
        <v>288</v>
      </c>
      <c r="E116" s="246">
        <v>1</v>
      </c>
      <c r="F116" s="247"/>
      <c r="G116" s="248">
        <f>ROUND(E116*F116,2)</f>
        <v>0</v>
      </c>
      <c r="H116" s="247"/>
      <c r="I116" s="248">
        <f>ROUND(E116*H116,2)</f>
        <v>0</v>
      </c>
      <c r="J116" s="247"/>
      <c r="K116" s="248">
        <f>ROUND(E116*J116,2)</f>
        <v>0</v>
      </c>
      <c r="L116" s="248">
        <v>21</v>
      </c>
      <c r="M116" s="248">
        <f>G116*(1+L116/100)</f>
        <v>0</v>
      </c>
      <c r="N116" s="248">
        <v>0</v>
      </c>
      <c r="O116" s="248">
        <f>ROUND(E116*N116,2)</f>
        <v>0</v>
      </c>
      <c r="P116" s="248">
        <v>0</v>
      </c>
      <c r="Q116" s="248">
        <f>ROUND(E116*P116,2)</f>
        <v>0</v>
      </c>
      <c r="R116" s="248"/>
      <c r="S116" s="248" t="s">
        <v>121</v>
      </c>
      <c r="T116" s="249" t="s">
        <v>194</v>
      </c>
      <c r="U116" s="223">
        <v>0</v>
      </c>
      <c r="V116" s="223">
        <f>ROUND(E116*U116,2)</f>
        <v>0</v>
      </c>
      <c r="W116" s="223"/>
      <c r="X116" s="223" t="s">
        <v>289</v>
      </c>
      <c r="Y116" s="214"/>
      <c r="Z116" s="214"/>
      <c r="AA116" s="214"/>
      <c r="AB116" s="214"/>
      <c r="AC116" s="214"/>
      <c r="AD116" s="214"/>
      <c r="AE116" s="214"/>
      <c r="AF116" s="214"/>
      <c r="AG116" s="214" t="s">
        <v>290</v>
      </c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</row>
    <row r="117" spans="1:60" x14ac:dyDescent="0.2">
      <c r="A117" s="227" t="s">
        <v>115</v>
      </c>
      <c r="B117" s="228" t="s">
        <v>88</v>
      </c>
      <c r="C117" s="251" t="s">
        <v>28</v>
      </c>
      <c r="D117" s="229"/>
      <c r="E117" s="230"/>
      <c r="F117" s="231"/>
      <c r="G117" s="231">
        <f>SUMIF(AG118:AG118,"&lt;&gt;NOR",G118:G118)</f>
        <v>0</v>
      </c>
      <c r="H117" s="231"/>
      <c r="I117" s="231">
        <f>SUM(I118:I118)</f>
        <v>0</v>
      </c>
      <c r="J117" s="231"/>
      <c r="K117" s="231">
        <f>SUM(K118:K118)</f>
        <v>0</v>
      </c>
      <c r="L117" s="231"/>
      <c r="M117" s="231">
        <f>SUM(M118:M118)</f>
        <v>0</v>
      </c>
      <c r="N117" s="231"/>
      <c r="O117" s="231">
        <f>SUM(O118:O118)</f>
        <v>0</v>
      </c>
      <c r="P117" s="231"/>
      <c r="Q117" s="231">
        <f>SUM(Q118:Q118)</f>
        <v>0</v>
      </c>
      <c r="R117" s="231"/>
      <c r="S117" s="231"/>
      <c r="T117" s="232"/>
      <c r="U117" s="226"/>
      <c r="V117" s="226">
        <f>SUM(V118:V118)</f>
        <v>0</v>
      </c>
      <c r="W117" s="226"/>
      <c r="X117" s="226"/>
      <c r="AG117" t="s">
        <v>116</v>
      </c>
    </row>
    <row r="118" spans="1:60" outlineLevel="1" x14ac:dyDescent="0.2">
      <c r="A118" s="233">
        <v>57</v>
      </c>
      <c r="B118" s="234" t="s">
        <v>300</v>
      </c>
      <c r="C118" s="252" t="s">
        <v>301</v>
      </c>
      <c r="D118" s="235" t="s">
        <v>288</v>
      </c>
      <c r="E118" s="236">
        <v>1</v>
      </c>
      <c r="F118" s="237"/>
      <c r="G118" s="238">
        <f>ROUND(E118*F118,2)</f>
        <v>0</v>
      </c>
      <c r="H118" s="237"/>
      <c r="I118" s="238">
        <f>ROUND(E118*H118,2)</f>
        <v>0</v>
      </c>
      <c r="J118" s="237"/>
      <c r="K118" s="238">
        <f>ROUND(E118*J118,2)</f>
        <v>0</v>
      </c>
      <c r="L118" s="238">
        <v>21</v>
      </c>
      <c r="M118" s="238">
        <f>G118*(1+L118/100)</f>
        <v>0</v>
      </c>
      <c r="N118" s="238">
        <v>0</v>
      </c>
      <c r="O118" s="238">
        <f>ROUND(E118*N118,2)</f>
        <v>0</v>
      </c>
      <c r="P118" s="238">
        <v>0</v>
      </c>
      <c r="Q118" s="238">
        <f>ROUND(E118*P118,2)</f>
        <v>0</v>
      </c>
      <c r="R118" s="238"/>
      <c r="S118" s="238" t="s">
        <v>121</v>
      </c>
      <c r="T118" s="239" t="s">
        <v>194</v>
      </c>
      <c r="U118" s="223">
        <v>0</v>
      </c>
      <c r="V118" s="223">
        <f>ROUND(E118*U118,2)</f>
        <v>0</v>
      </c>
      <c r="W118" s="223"/>
      <c r="X118" s="223" t="s">
        <v>289</v>
      </c>
      <c r="Y118" s="214"/>
      <c r="Z118" s="214"/>
      <c r="AA118" s="214"/>
      <c r="AB118" s="214"/>
      <c r="AC118" s="214"/>
      <c r="AD118" s="214"/>
      <c r="AE118" s="214"/>
      <c r="AF118" s="214"/>
      <c r="AG118" s="214" t="s">
        <v>293</v>
      </c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4"/>
      <c r="BE118" s="214"/>
      <c r="BF118" s="214"/>
      <c r="BG118" s="214"/>
      <c r="BH118" s="214"/>
    </row>
    <row r="119" spans="1:60" x14ac:dyDescent="0.2">
      <c r="A119" s="3"/>
      <c r="B119" s="4"/>
      <c r="C119" s="257"/>
      <c r="D119" s="6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AE119">
        <v>15</v>
      </c>
      <c r="AF119">
        <v>21</v>
      </c>
      <c r="AG119" t="s">
        <v>102</v>
      </c>
    </row>
    <row r="120" spans="1:60" x14ac:dyDescent="0.2">
      <c r="A120" s="217"/>
      <c r="B120" s="218" t="s">
        <v>29</v>
      </c>
      <c r="C120" s="258"/>
      <c r="D120" s="219"/>
      <c r="E120" s="220"/>
      <c r="F120" s="220"/>
      <c r="G120" s="250">
        <f>G8+G33+G45+G48+G72+G76+G81+G84+G88+G90+G100+G103+G111+G117</f>
        <v>0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AE120">
        <f>SUMIF(L7:L118,AE119,G7:G118)</f>
        <v>0</v>
      </c>
      <c r="AF120">
        <f>SUMIF(L7:L118,AF119,G7:G118)</f>
        <v>0</v>
      </c>
      <c r="AG120" t="s">
        <v>302</v>
      </c>
    </row>
    <row r="121" spans="1:60" x14ac:dyDescent="0.2">
      <c r="C121" s="259"/>
      <c r="D121" s="10"/>
      <c r="AG121" t="s">
        <v>303</v>
      </c>
    </row>
    <row r="122" spans="1:60" x14ac:dyDescent="0.2">
      <c r="D122" s="10"/>
    </row>
    <row r="123" spans="1:60" x14ac:dyDescent="0.2">
      <c r="D123" s="10"/>
    </row>
    <row r="124" spans="1:60" x14ac:dyDescent="0.2">
      <c r="D124" s="10"/>
    </row>
    <row r="125" spans="1:60" x14ac:dyDescent="0.2">
      <c r="D125" s="10"/>
    </row>
    <row r="126" spans="1:60" x14ac:dyDescent="0.2">
      <c r="D126" s="10"/>
    </row>
    <row r="127" spans="1:60" x14ac:dyDescent="0.2">
      <c r="D127" s="10"/>
    </row>
    <row r="128" spans="1:60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4h3rYNNpzt67IhCgwqgOgFVapU9+6N4EAgYptbVGJZMeJq4a/8Lwf8x/4ViSd4JJ57+h/M6/DIvDTGkA++iEzg==" saltValue="kqH9VNAq+BpPF+6wU3tugw==" spinCount="100000" sheet="1"/>
  <mergeCells count="19">
    <mergeCell ref="C83:G83"/>
    <mergeCell ref="C35:G35"/>
    <mergeCell ref="C40:G40"/>
    <mergeCell ref="C47:G47"/>
    <mergeCell ref="C50:G50"/>
    <mergeCell ref="C52:G52"/>
    <mergeCell ref="C54:G54"/>
    <mergeCell ref="C14:G14"/>
    <mergeCell ref="C15:G15"/>
    <mergeCell ref="C18:G18"/>
    <mergeCell ref="C22:G22"/>
    <mergeCell ref="C25:G25"/>
    <mergeCell ref="C28:G28"/>
    <mergeCell ref="A1:G1"/>
    <mergeCell ref="C2:G2"/>
    <mergeCell ref="C3:G3"/>
    <mergeCell ref="C4:G4"/>
    <mergeCell ref="C10:G10"/>
    <mergeCell ref="C11:G1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H 10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'H 10 Pol'!Názvy_tisku</vt:lpstr>
      <vt:lpstr>oadresa</vt:lpstr>
      <vt:lpstr>Stavba!Objednatel</vt:lpstr>
      <vt:lpstr>Stavba!Objekt</vt:lpstr>
      <vt:lpstr>'H 10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2019-03-19T12:27:02Z</cp:lastPrinted>
  <dcterms:created xsi:type="dcterms:W3CDTF">2009-04-08T07:15:50Z</dcterms:created>
  <dcterms:modified xsi:type="dcterms:W3CDTF">2019-08-19T11:36:30Z</dcterms:modified>
</cp:coreProperties>
</file>